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333FC8B-0400-44B6-A612-0C3A7D355A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0" l="1"/>
  <c r="E14" i="20"/>
  <c r="F13" i="20"/>
  <c r="E13" i="20"/>
  <c r="D13" i="20"/>
  <c r="F10" i="20"/>
  <c r="E10" i="20"/>
  <c r="D10" i="20"/>
  <c r="D14" i="20" s="1"/>
  <c r="L84" i="16" l="1"/>
  <c r="M84" i="16"/>
  <c r="N84" i="16"/>
  <c r="L89" i="16"/>
  <c r="M89" i="16"/>
  <c r="N89" i="16"/>
  <c r="I9" i="15"/>
  <c r="I10" i="15" s="1"/>
  <c r="H9" i="15"/>
  <c r="H10" i="15" s="1"/>
  <c r="G9" i="15"/>
  <c r="G10" i="15" s="1"/>
  <c r="L15" i="16" l="1"/>
  <c r="M15" i="16"/>
  <c r="N15" i="16"/>
  <c r="M44" i="16" l="1"/>
  <c r="N44" i="16"/>
  <c r="L44" i="16"/>
  <c r="L19" i="16"/>
  <c r="M19" i="16"/>
  <c r="N19" i="16"/>
  <c r="M64" i="16"/>
  <c r="N64" i="16"/>
  <c r="L64" i="16"/>
  <c r="N71" i="16"/>
  <c r="M71" i="16"/>
  <c r="L71" i="16"/>
  <c r="L75" i="16"/>
  <c r="M75" i="16"/>
  <c r="N75" i="16"/>
  <c r="L37" i="16"/>
  <c r="M37" i="16"/>
  <c r="N37" i="16"/>
  <c r="L41" i="16"/>
  <c r="M41" i="16"/>
  <c r="N41" i="16"/>
  <c r="L79" i="16"/>
  <c r="M79" i="16"/>
  <c r="N79" i="16"/>
  <c r="L61" i="16" l="1"/>
  <c r="M61" i="16"/>
  <c r="N61" i="16"/>
  <c r="L51" i="16" l="1"/>
  <c r="M51" i="16"/>
  <c r="N51" i="16"/>
  <c r="N54" i="16"/>
  <c r="M54" i="16"/>
  <c r="L54" i="16"/>
  <c r="L27" i="16" l="1"/>
  <c r="M27" i="16"/>
  <c r="N27" i="16"/>
  <c r="N57" i="16"/>
  <c r="N65" i="16" s="1"/>
  <c r="M57" i="16"/>
  <c r="M65" i="16" s="1"/>
  <c r="L57" i="16"/>
  <c r="L65" i="16" s="1"/>
  <c r="L23" i="16"/>
  <c r="M23" i="16"/>
  <c r="N23" i="16"/>
  <c r="L90" i="16" l="1"/>
  <c r="M90" i="16"/>
  <c r="N90" i="16"/>
  <c r="N45" i="16" l="1"/>
  <c r="L45" i="16"/>
  <c r="M45" i="16"/>
  <c r="N91" i="16" l="1"/>
  <c r="I5" i="12" s="1"/>
  <c r="M91" i="16"/>
  <c r="D5" i="12" s="1"/>
  <c r="L9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<sst xmlns="http://schemas.openxmlformats.org/spreadsheetml/2006/main" count="539" uniqueCount="349">
  <si>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</si>
  <si>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</si>
  <si>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</si>
  <si>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</si>
  <si>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</si>
  <si>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</si>
  <si>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</si>
  <si>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</si>
  <si>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</si>
  <si>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</si>
  <si>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</si>
  <si>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</si>
  <si>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</si>
  <si>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</si>
  <si>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</si>
  <si>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</si>
  <si>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</si>
  <si>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</si>
  <si>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</si>
  <si>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</si>
  <si>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</si>
  <si>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</si>
  <si>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</si>
  <si>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</si>
  <si>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</si>
  <si>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</si>
  <si>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</si>
  <si>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</si>
  <si>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</si>
  <si>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</si>
  <si>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</si>
  <si>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</si>
  <si>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</si>
  <si>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</si>
  <si>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</si>
  <si>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</si>
  <si>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</si>
  <si>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</si>
  <si>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</si>
  <si>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</si>
  <si>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</si>
  <si>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</si>
  <si>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</si>
  <si>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</si>
  <si>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</si>
  <si>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</si>
  <si>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</si>
  <si>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</si>
  <si>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</si>
  <si>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</si>
  <si>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</si>
  <si>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</si>
  <si>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</si>
  <si>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</si>
  <si>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</si>
  <si>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</si>
  <si>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</si>
  <si>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</si>
  <si>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</si>
  <si>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</si>
  <si>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</si>
  <si>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</si>
  <si>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</si>
  <si>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</si>
  <si>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</si>
  <si>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</si>
  <si>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</si>
  <si>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</si>
  <si>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</si>
  <si>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</si>
  <si>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</si>
  <si>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</si>
  <si>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</si>
  <si>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</si>
  <si>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</si>
  <si>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</si>
  <si>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</si>
  <si>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</si>
  <si>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</si>
  <si>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</si>
  <si>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</si>
  <si>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</si>
  <si>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</si>
  <si>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</si>
  <si>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</si>
  <si>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</si>
  <si>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</si>
  <si>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</si>
  <si>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</si>
  <si>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</si>
  <si>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</si>
  <si>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</si>
  <si>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</si>
  <si>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</si>
  <si>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</si>
  <si>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</si>
  <si>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</si>
  <si>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</si>
  <si>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</si>
  <si>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</si>
  <si>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</si>
  <si>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</si>
  <si>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</si>
  <si>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</si>
  <si>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</si>
  <si>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</si>
  <si>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</si>
  <si>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</si>
  <si>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</si>
  <si>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</si>
  <si>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</si>
  <si>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</si>
  <si>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</si>
  <si>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</si>
  <si>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</si>
  <si>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</si>
  <si>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</si>
  <si>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</si>
  <si>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</si>
  <si>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</si>
  <si>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</si>
  <si>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</si>
  <si>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</si>
  <si>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</si>
  <si>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</si>
  <si>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</si>
  <si>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</si>
  <si>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</si>
  <si>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</si>
  <si>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</si>
  <si>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</si>
  <si>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</si>
  <si>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</si>
  <si>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</si>
  <si>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</si>
  <si>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</si>
  <si>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</si>
  <si>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</si>
  <si>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</si>
  <si>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</si>
  <si>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</si>
  <si>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</si>
  <si>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</si>
  <si>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</si>
  <si>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</si>
  <si>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</si>
  <si>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</si>
  <si>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</si>
  <si>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</si>
  <si>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</si>
  <si>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</si>
  <si>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</si>
  <si>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</si>
  <si>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</si>
  <si>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</si>
  <si>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</si>
  <si>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</si>
  <si>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</si>
  <si>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</si>
  <si>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</si>
  <si>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</si>
  <si>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</si>
  <si>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</si>
  <si>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</si>
  <si>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</si>
  <si>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</si>
  <si>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</si>
  <si>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</si>
  <si>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</si>
  <si>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</si>
  <si>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</si>
  <si>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</si>
  <si>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</si>
  <si>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</si>
  <si>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</si>
  <si>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</si>
  <si>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</si>
  <si>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</si>
  <si>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</si>
  <si>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</si>
  <si>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</si>
  <si>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</si>
  <si>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</si>
  <si>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</si>
  <si>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</si>
  <si>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</si>
  <si>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</si>
  <si>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</si>
  <si>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</si>
  <si>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</si>
  <si>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</si>
  <si>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</si>
  <si>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</si>
  <si>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</si>
  <si>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</si>
  <si>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</si>
  <si>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</si>
  <si>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</si>
  <si>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</si>
  <si>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</si>
  <si>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</si>
  <si>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</si>
  <si>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</si>
  <si>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</si>
  <si>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</si>
  <si>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</si>
  <si>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</si>
  <si>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</si>
  <si>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</si>
  <si>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</si>
  <si>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</si>
  <si>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</si>
  <si>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</si>
  <si>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</si>
  <si>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</si>
  <si>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</si>
  <si>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</si>
  <si>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</si>
  <si>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</si>
  <si>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</si>
  <si>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</si>
  <si>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</si>
  <si>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</si>
  <si>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</si>
  <si>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</si>
  <si>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</si>
  <si>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</si>
  <si>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</si>
  <si>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</si>
  <si>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</si>
  <si>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</si>
  <si>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</si>
  <si>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</si>
  <si>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</si>
  <si>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</si>
  <si>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</si>
  <si>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</si>
  <si>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</si>
  <si>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</si>
  <si>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</si>
  <si>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</si>
  <si>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</si>
  <si>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</si>
  <si>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</si>
  <si>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</si>
  <si>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</si>
  <si>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</si>
  <si>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</si>
  <si>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</si>
  <si>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</si>
  <si>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</si>
  <si>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</si>
  <si>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</si>
  <si>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</si>
  <si>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</si>
  <si>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</si>
  <si>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</si>
  <si>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</si>
  <si>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</si>
  <si>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</si>
  <si>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</si>
  <si>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</si>
  <si>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</si>
  <si>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</si>
  <si>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</si>
  <si>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</si>
  <si>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</si>
  <si>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</si>
  <si>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</si>
  <si>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</si>
  <si>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</si>
  <si>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</si>
  <si>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</si>
  <si>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</si>
  <si>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</si>
  <si>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</si>
  <si>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</si>
  <si>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</si>
  <si>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</si>
  <si>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</si>
  <si>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</si>
  <si>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</si>
  <si>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</si>
  <si>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</si>
  <si>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</si>
  <si>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</si>
  <si>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</si>
  <si>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</si>
  <si>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</si>
  <si>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</si>
  <si>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</si>
  <si>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</si>
  <si>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</si>
  <si>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</si>
  <si>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</si>
  <si>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</si>
  <si>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</si>
  <si>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</si>
  <si>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</si>
  <si>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</si>
  <si>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</si>
  <si>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</si>
  <si>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</si>
  <si>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</si>
  <si>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</si>
  <si>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Wednesday 2/9/2026</t>
  </si>
  <si>
    <t>ISX Trading Indices of Wednesday 2/9/2026</t>
  </si>
  <si>
    <t>Bulletin No (153)</t>
  </si>
  <si>
    <t>Iraq Stock Exchange not trading companies of Wednesday 2/9/2026</t>
  </si>
  <si>
    <t xml:space="preserve">Regular Market Bulletin No (153) </t>
  </si>
  <si>
    <t>Second Platform Market Bulletin No (153)</t>
  </si>
  <si>
    <t xml:space="preserve">Undisclosed Platform Companies Bulletin No (153) 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</si>
  <si>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</si>
  <si>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</si>
  <si>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</si>
  <si>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</si>
  <si>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</si>
  <si>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</si>
  <si>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</si>
  <si>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</si>
  <si>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</si>
  <si>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</si>
  <si>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</si>
  <si>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</si>
  <si>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</si>
  <si>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</si>
  <si>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</si>
  <si>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</si>
  <si>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</si>
  <si>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</si>
  <si>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</si>
  <si>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</si>
  <si>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</si>
  <si>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</si>
  <si>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BTIB</t>
  </si>
  <si>
    <t>Al-Taif Islamic Bank</t>
  </si>
  <si>
    <t>Total Of Banks Sector</t>
  </si>
  <si>
    <t xml:space="preserve">Total </t>
  </si>
  <si>
    <t xml:space="preserve">OTC Platform Trading Bulletin No (153) </t>
  </si>
  <si>
    <t>Non Iraqis' Bulletin  Wednesday sept   2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</si>
  <si>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</si>
  <si>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</si>
  <si>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</si>
  <si>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</si>
  <si>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</si>
  <si>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Al-Mansour Bank</t>
  </si>
  <si>
    <t>Total Bank sector</t>
  </si>
  <si>
    <t xml:space="preserve">Asia cell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</si>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</sst>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23" xfId="0" applyFont="1" applyBorder="1"/>
    <xf numFmtId="167" fontId="83" fillId="0" borderId="131" xfId="1500" applyNumberFormat="1" applyFont="1" applyBorder="1" applyAlignment="1">
      <alignment vertical="center"/>
    </xf>
    <xf numFmtId="167" fontId="78" fillId="0" borderId="0" xfId="1500" applyNumberFormat="1" applyFont="1"/>
    <xf numFmtId="167" fontId="79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97" xfId="0" applyFont="1" applyBorder="1" applyAlignment="1">
      <alignment horizontal="center" vertical="center"/>
    </xf>
    <xf numFmtId="0" fontId="83" fillId="0" borderId="123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97" xfId="1500" applyNumberFormat="1" applyFont="1" applyBorder="1" applyAlignment="1">
      <alignment horizontal="center" vertical="center"/>
    </xf>
    <xf numFmtId="167" fontId="83" fillId="0" borderId="123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23" xfId="0" applyFont="1" applyBorder="1" applyAlignment="1">
      <alignment horizontal="left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7</xdr:col>
      <xdr:colOff>47625</xdr:colOff>
      <xdr:row>24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9B92C5-05E0-2D27-4AF0-DA401BF7C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14875"/>
          <a:ext cx="6115050" cy="321945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15</xdr:row>
      <xdr:rowOff>28575</xdr:rowOff>
    </xdr:from>
    <xdr:to>
      <xdr:col>13</xdr:col>
      <xdr:colOff>2486025</xdr:colOff>
      <xdr:row>24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A97141-AE39-80EB-D5E8-BE3B8FAEF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7950" y="4714875"/>
          <a:ext cx="5857875" cy="3228975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5</xdr:row>
      <xdr:rowOff>304800</xdr:rowOff>
    </xdr:from>
    <xdr:to>
      <xdr:col>13</xdr:col>
      <xdr:colOff>2486025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590B10-22B9-09A4-045D-491A33F3B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6825" y="1847850"/>
          <a:ext cx="3429000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4140</xdr:colOff>
      <xdr:row>20</xdr:row>
      <xdr:rowOff>1</xdr:rowOff>
    </xdr:from>
    <xdr:to>
      <xdr:col>6</xdr:col>
      <xdr:colOff>0</xdr:colOff>
      <xdr:row>29</xdr:row>
      <xdr:rowOff>306457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F7ECFA-E646-7196-C200-5565958C6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4190" y="5915026"/>
          <a:ext cx="4853610" cy="3135381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1</xdr:rowOff>
    </xdr:from>
    <xdr:to>
      <xdr:col>10</xdr:col>
      <xdr:colOff>1432892</xdr:colOff>
      <xdr:row>29</xdr:row>
      <xdr:rowOff>306457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F554AB-7537-48CE-5B1D-7F4305735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6"/>
          <a:ext cx="5010978" cy="3139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45</xdr:row>
      <xdr:rowOff>17911</xdr:rowOff>
    </xdr:from>
    <xdr:to>
      <xdr:col>13</xdr:col>
      <xdr:colOff>1552894</xdr:colOff>
      <xdr:row>45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1108364</xdr:colOff>
      <xdr:row>65</xdr:row>
      <xdr:rowOff>8326</xdr:rowOff>
    </xdr:from>
    <xdr:to>
      <xdr:col>14</xdr:col>
      <xdr:colOff>400</xdr:colOff>
      <xdr:row>66</xdr:row>
      <xdr:rowOff>2126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4057" y="13572792"/>
          <a:ext cx="455002" cy="470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1173527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134938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85" zoomScaleNormal="85" workbookViewId="0">
      <selection activeCell="J14" sqref="J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52" t="s">
        <v>0</v>
      </c>
      <c r="C1" s="153"/>
      <c r="D1" s="154"/>
      <c r="E1" s="155"/>
      <c r="F1" s="156"/>
      <c r="G1" s="156"/>
      <c r="H1" s="156"/>
      <c r="I1" s="156"/>
      <c r="J1" s="156"/>
      <c r="K1" s="157"/>
      <c r="L1" s="19"/>
      <c r="M1" s="19"/>
      <c r="N1" s="19"/>
    </row>
    <row r="2" spans="2:16" ht="30" customHeight="1">
      <c r="B2" s="165" t="s">
        <v>307</v>
      </c>
      <c r="C2" s="166"/>
      <c r="D2" s="167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58" t="s">
        <v>306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60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1" t="s">
        <v>61</v>
      </c>
      <c r="C5" s="162"/>
      <c r="D5" s="163">
        <f>'Bullient '!M91+OTC!H10</f>
        <v>933438691</v>
      </c>
      <c r="E5" s="164"/>
      <c r="F5" s="23"/>
      <c r="G5" s="161" t="s">
        <v>62</v>
      </c>
      <c r="H5" s="162"/>
      <c r="I5" s="163">
        <f>'Bullient '!N91+OTC!I10</f>
        <v>1183739316.5900002</v>
      </c>
      <c r="J5" s="164"/>
      <c r="K5" s="24"/>
      <c r="L5" s="161" t="s">
        <v>8</v>
      </c>
      <c r="M5" s="162"/>
      <c r="N5" s="25">
        <f>'Bullient '!L91+OTC!G10</f>
        <v>1464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46"/>
      <c r="L6" s="147"/>
      <c r="M6" s="148"/>
      <c r="N6" s="28"/>
    </row>
    <row r="7" spans="2:16" ht="24.95" customHeight="1">
      <c r="B7" s="149" t="s">
        <v>1</v>
      </c>
      <c r="C7" s="150"/>
      <c r="D7" s="151"/>
      <c r="E7" s="29">
        <v>995.22</v>
      </c>
      <c r="F7" s="30"/>
      <c r="G7" s="149" t="s">
        <v>5</v>
      </c>
      <c r="H7" s="150"/>
      <c r="I7" s="151"/>
      <c r="J7" s="29">
        <v>1243.18</v>
      </c>
      <c r="K7" s="145"/>
      <c r="L7" s="140"/>
      <c r="M7" s="141"/>
      <c r="N7" s="18"/>
    </row>
    <row r="8" spans="2:16" ht="24.95" customHeight="1">
      <c r="B8" s="149" t="s">
        <v>2</v>
      </c>
      <c r="C8" s="150"/>
      <c r="D8" s="151"/>
      <c r="E8" s="29">
        <v>1005.56</v>
      </c>
      <c r="F8" s="31"/>
      <c r="G8" s="149" t="s">
        <v>6</v>
      </c>
      <c r="H8" s="150"/>
      <c r="I8" s="151"/>
      <c r="J8" s="29">
        <v>1251.46</v>
      </c>
      <c r="K8" s="145"/>
      <c r="L8" s="140"/>
      <c r="M8" s="141"/>
      <c r="N8" s="18"/>
    </row>
    <row r="9" spans="2:16" ht="24.95" customHeight="1">
      <c r="B9" s="142" t="s">
        <v>3</v>
      </c>
      <c r="C9" s="143"/>
      <c r="D9" s="144"/>
      <c r="E9" s="108">
        <f>((E7/E8)-1)*100</f>
        <v>-1.0282827479215495</v>
      </c>
      <c r="F9" s="31"/>
      <c r="G9" s="142" t="s">
        <v>3</v>
      </c>
      <c r="H9" s="143"/>
      <c r="I9" s="144"/>
      <c r="J9" s="108">
        <f>((J7/J8)-1)*100</f>
        <v>-0.66162721940773439</v>
      </c>
      <c r="K9" s="145"/>
      <c r="L9" s="140"/>
      <c r="M9" s="141"/>
      <c r="N9" s="18"/>
    </row>
    <row r="10" spans="2:16" ht="24.95" customHeight="1">
      <c r="B10" s="142" t="s">
        <v>4</v>
      </c>
      <c r="C10" s="143"/>
      <c r="D10" s="144"/>
      <c r="E10" s="108">
        <f>E7-E8</f>
        <v>-10.339999999999918</v>
      </c>
      <c r="F10" s="21"/>
      <c r="G10" s="142" t="s">
        <v>4</v>
      </c>
      <c r="H10" s="143"/>
      <c r="I10" s="144"/>
      <c r="J10" s="108">
        <f>J7-J8</f>
        <v>-8.2799999999999727</v>
      </c>
      <c r="K10" s="145"/>
      <c r="L10" s="140"/>
      <c r="M10" s="141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39"/>
      <c r="L11" s="140"/>
      <c r="M11" s="141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47</v>
      </c>
      <c r="I12" s="39" t="s">
        <v>63</v>
      </c>
      <c r="J12" s="38">
        <v>21</v>
      </c>
      <c r="K12" s="145"/>
      <c r="L12" s="140"/>
      <c r="M12" s="141"/>
      <c r="N12" s="18"/>
      <c r="O12" s="32"/>
      <c r="P12" s="32"/>
    </row>
    <row r="13" spans="2:16" ht="24.95" customHeight="1">
      <c r="B13" s="37" t="s">
        <v>67</v>
      </c>
      <c r="C13" s="38">
        <v>47</v>
      </c>
      <c r="D13" s="39" t="s">
        <v>63</v>
      </c>
      <c r="E13" s="38">
        <v>1</v>
      </c>
      <c r="F13" s="30"/>
      <c r="G13" s="171" t="s">
        <v>65</v>
      </c>
      <c r="H13" s="172"/>
      <c r="I13" s="173"/>
      <c r="J13" s="38">
        <v>4</v>
      </c>
      <c r="K13" s="145"/>
      <c r="L13" s="140"/>
      <c r="M13" s="141"/>
      <c r="N13" s="18"/>
      <c r="O13" s="32"/>
      <c r="P13" s="32"/>
    </row>
    <row r="14" spans="2:16" ht="24.95" customHeight="1">
      <c r="B14" s="142" t="s">
        <v>80</v>
      </c>
      <c r="C14" s="143" t="s">
        <v>10</v>
      </c>
      <c r="D14" s="144" t="s">
        <v>10</v>
      </c>
      <c r="E14" s="38">
        <v>1</v>
      </c>
      <c r="F14" s="21"/>
      <c r="G14" s="174" t="s">
        <v>66</v>
      </c>
      <c r="H14" s="175"/>
      <c r="I14" s="176"/>
      <c r="J14" s="38">
        <v>25</v>
      </c>
      <c r="K14" s="145"/>
      <c r="L14" s="140"/>
      <c r="M14" s="141"/>
      <c r="N14" s="26"/>
      <c r="O14" s="32"/>
    </row>
    <row r="15" spans="2:16" ht="24.95" customHeight="1">
      <c r="B15" s="142" t="s">
        <v>64</v>
      </c>
      <c r="C15" s="143" t="s">
        <v>11</v>
      </c>
      <c r="D15" s="144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33" customHeight="1">
      <c r="A25" s="168" t="s">
        <v>12</v>
      </c>
      <c r="B25" s="169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</row>
    <row r="26" spans="1:16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workbookViewId="0">
      <selection activeCell="H19" sqref="H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78" t="s">
        <v>59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4" ht="36.75" customHeight="1">
      <c r="A3" s="179" t="s">
        <v>305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</row>
    <row r="4" spans="1:14" ht="21">
      <c r="A4" s="42"/>
      <c r="B4" s="42"/>
      <c r="C4" s="177" t="s">
        <v>13</v>
      </c>
      <c r="D4" s="177"/>
      <c r="E4" s="177"/>
      <c r="F4" s="177"/>
      <c r="G4" s="42"/>
      <c r="H4" s="177" t="s">
        <v>14</v>
      </c>
      <c r="I4" s="177"/>
      <c r="J4" s="177"/>
      <c r="K4" s="177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330</v>
      </c>
      <c r="D6" s="76">
        <v>8.6999999999999993</v>
      </c>
      <c r="E6" s="85">
        <v>14.473684210526304</v>
      </c>
      <c r="F6" s="79">
        <v>188125</v>
      </c>
      <c r="G6" s="42"/>
      <c r="H6" s="46" t="s">
        <v>301</v>
      </c>
      <c r="I6" s="76">
        <v>5.4</v>
      </c>
      <c r="J6" s="86">
        <v>-10</v>
      </c>
      <c r="K6" s="79">
        <v>312445</v>
      </c>
      <c r="L6" s="1"/>
      <c r="M6" s="1"/>
    </row>
    <row r="7" spans="1:14" s="48" customFormat="1" ht="17.100000000000001" customHeight="1">
      <c r="A7" s="42"/>
      <c r="B7" s="42"/>
      <c r="C7" s="46" t="s">
        <v>240</v>
      </c>
      <c r="D7" s="76">
        <v>0.33</v>
      </c>
      <c r="E7" s="85">
        <v>3.13</v>
      </c>
      <c r="F7" s="79">
        <v>100811000</v>
      </c>
      <c r="G7" s="42"/>
      <c r="H7" s="46" t="s">
        <v>335</v>
      </c>
      <c r="I7" s="76">
        <v>0.55000000000000004</v>
      </c>
      <c r="J7" s="86">
        <v>-9.84</v>
      </c>
      <c r="K7" s="79">
        <v>294148</v>
      </c>
      <c r="L7" s="1"/>
    </row>
    <row r="8" spans="1:14" s="48" customFormat="1" ht="17.100000000000001" customHeight="1">
      <c r="A8" s="42"/>
      <c r="B8" s="42"/>
      <c r="C8" s="46" t="s">
        <v>273</v>
      </c>
      <c r="D8" s="76">
        <v>0.34</v>
      </c>
      <c r="E8" s="85">
        <v>3.03</v>
      </c>
      <c r="F8" s="79">
        <v>269073194</v>
      </c>
      <c r="G8" s="42"/>
      <c r="H8" s="46" t="s">
        <v>165</v>
      </c>
      <c r="I8" s="76">
        <v>0.85</v>
      </c>
      <c r="J8" s="86">
        <v>-6.59</v>
      </c>
      <c r="K8" s="79">
        <v>675269</v>
      </c>
    </row>
    <row r="9" spans="1:14" s="48" customFormat="1" ht="17.100000000000001" customHeight="1">
      <c r="A9" s="42"/>
      <c r="B9" s="42"/>
      <c r="C9" s="46" t="s">
        <v>181</v>
      </c>
      <c r="D9" s="76">
        <v>23</v>
      </c>
      <c r="E9" s="85">
        <v>1.1000000000000001</v>
      </c>
      <c r="F9" s="92">
        <v>40562</v>
      </c>
      <c r="G9" s="42"/>
      <c r="H9" s="99" t="s">
        <v>299</v>
      </c>
      <c r="I9" s="93">
        <v>0.16</v>
      </c>
      <c r="J9" s="103">
        <v>-5.88</v>
      </c>
      <c r="K9" s="92">
        <v>110000</v>
      </c>
    </row>
    <row r="10" spans="1:14" s="48" customFormat="1" ht="17.100000000000001" customHeight="1">
      <c r="A10" s="42"/>
      <c r="B10" s="42"/>
      <c r="C10" s="42"/>
      <c r="D10" s="42"/>
      <c r="E10" s="42"/>
      <c r="F10" s="42"/>
      <c r="G10" s="42"/>
      <c r="H10" s="99" t="s">
        <v>128</v>
      </c>
      <c r="I10" s="93">
        <v>2.5499999999999998</v>
      </c>
      <c r="J10" s="103">
        <v>-5.56</v>
      </c>
      <c r="K10" s="92">
        <v>200000</v>
      </c>
    </row>
    <row r="11" spans="1:14" s="48" customFormat="1" ht="33" customHeight="1">
      <c r="A11" s="42"/>
      <c r="B11" s="42"/>
      <c r="C11" s="178" t="s">
        <v>60</v>
      </c>
      <c r="D11" s="178"/>
      <c r="E11" s="178"/>
      <c r="F11" s="178"/>
      <c r="G11" s="178"/>
      <c r="H11" s="178"/>
      <c r="I11" s="178"/>
      <c r="J11" s="178"/>
      <c r="K11" s="178"/>
    </row>
    <row r="12" spans="1:14" s="48" customFormat="1" ht="33" customHeight="1">
      <c r="A12" s="42"/>
      <c r="B12" s="42"/>
      <c r="C12" s="178"/>
      <c r="D12" s="178"/>
      <c r="E12" s="178"/>
      <c r="F12" s="178"/>
      <c r="G12" s="178"/>
      <c r="H12" s="178"/>
      <c r="I12" s="178"/>
      <c r="J12" s="178"/>
      <c r="K12" s="178"/>
    </row>
    <row r="13" spans="1:14" ht="29.25" customHeight="1">
      <c r="A13" s="42"/>
      <c r="B13" s="42"/>
      <c r="C13" s="177" t="s">
        <v>18</v>
      </c>
      <c r="D13" s="177"/>
      <c r="E13" s="177"/>
      <c r="F13" s="177"/>
      <c r="G13" s="89"/>
      <c r="H13" s="177" t="s">
        <v>7</v>
      </c>
      <c r="I13" s="177"/>
      <c r="J13" s="177"/>
      <c r="K13" s="177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273</v>
      </c>
      <c r="D15" s="76">
        <v>0.34</v>
      </c>
      <c r="E15" s="77">
        <v>3.03</v>
      </c>
      <c r="F15" s="79">
        <v>269073194</v>
      </c>
      <c r="G15" s="1"/>
      <c r="H15" s="99" t="s">
        <v>177</v>
      </c>
      <c r="I15" s="93">
        <v>3</v>
      </c>
      <c r="J15" s="94">
        <v>-2.91</v>
      </c>
      <c r="K15" s="92">
        <v>351351128.88999999</v>
      </c>
    </row>
    <row r="16" spans="1:14" ht="17.100000000000001" customHeight="1">
      <c r="A16" s="42"/>
      <c r="B16" s="42"/>
      <c r="C16" s="46" t="s">
        <v>177</v>
      </c>
      <c r="D16" s="76">
        <v>3</v>
      </c>
      <c r="E16" s="77">
        <v>-2.91</v>
      </c>
      <c r="F16" s="79">
        <v>116981251</v>
      </c>
      <c r="G16" s="1"/>
      <c r="H16" s="99" t="s">
        <v>163</v>
      </c>
      <c r="I16" s="93">
        <v>2.12</v>
      </c>
      <c r="J16" s="94">
        <v>-0.93</v>
      </c>
      <c r="K16" s="92">
        <v>189279756.44999999</v>
      </c>
    </row>
    <row r="17" spans="1:11" ht="17.100000000000001" customHeight="1">
      <c r="A17" s="42"/>
      <c r="B17" s="42"/>
      <c r="C17" s="46" t="s">
        <v>240</v>
      </c>
      <c r="D17" s="76">
        <v>0.33</v>
      </c>
      <c r="E17" s="77">
        <v>3.13</v>
      </c>
      <c r="F17" s="79">
        <v>100811000</v>
      </c>
      <c r="G17" s="1"/>
      <c r="H17" s="99" t="s">
        <v>242</v>
      </c>
      <c r="I17" s="93">
        <v>5.53</v>
      </c>
      <c r="J17" s="94">
        <v>-0.72</v>
      </c>
      <c r="K17" s="92">
        <v>102090047.45999999</v>
      </c>
    </row>
    <row r="18" spans="1:11" ht="17.100000000000001" customHeight="1">
      <c r="A18" s="42"/>
      <c r="B18" s="42"/>
      <c r="C18" s="46" t="s">
        <v>163</v>
      </c>
      <c r="D18" s="76">
        <v>2.12</v>
      </c>
      <c r="E18" s="77">
        <v>-0.93</v>
      </c>
      <c r="F18" s="79">
        <v>89533507</v>
      </c>
      <c r="G18" s="1"/>
      <c r="H18" s="99" t="s">
        <v>273</v>
      </c>
      <c r="I18" s="93">
        <v>0.34</v>
      </c>
      <c r="J18" s="94">
        <v>3.03</v>
      </c>
      <c r="K18" s="92">
        <v>90174154.019999996</v>
      </c>
    </row>
    <row r="19" spans="1:11" ht="16.5" customHeight="1">
      <c r="A19" s="42"/>
      <c r="B19" s="42"/>
      <c r="C19" s="46" t="s">
        <v>191</v>
      </c>
      <c r="D19" s="76">
        <v>0.25</v>
      </c>
      <c r="E19" s="77">
        <v>-3.85</v>
      </c>
      <c r="F19" s="79">
        <v>78381792</v>
      </c>
      <c r="G19" s="1"/>
      <c r="H19" s="99" t="s">
        <v>225</v>
      </c>
      <c r="I19" s="93">
        <v>6.16</v>
      </c>
      <c r="J19" s="94">
        <v>-0.48</v>
      </c>
      <c r="K19" s="92">
        <v>86417651.450000003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"/>
  <sheetViews>
    <sheetView topLeftCell="A43" zoomScale="115" zoomScaleNormal="115" workbookViewId="0">
      <selection activeCell="C88" sqref="C88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88" t="s">
        <v>309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90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45" customHeight="1">
      <c r="A3" s="57"/>
      <c r="B3" s="180" t="s">
        <v>29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2"/>
    </row>
    <row r="4" spans="1:14" ht="14.45" customHeight="1">
      <c r="A4" s="57"/>
      <c r="B4" s="99" t="s">
        <v>240</v>
      </c>
      <c r="C4" s="100" t="s">
        <v>241</v>
      </c>
      <c r="D4" s="93">
        <v>0.31</v>
      </c>
      <c r="E4" s="93">
        <v>0.33</v>
      </c>
      <c r="F4" s="93">
        <v>0.31</v>
      </c>
      <c r="G4" s="93">
        <v>0.31</v>
      </c>
      <c r="H4" s="93">
        <v>0.32</v>
      </c>
      <c r="I4" s="93">
        <v>0.33</v>
      </c>
      <c r="J4" s="93">
        <v>0.32</v>
      </c>
      <c r="K4" s="94">
        <v>3.13</v>
      </c>
      <c r="L4" s="91">
        <v>72</v>
      </c>
      <c r="M4" s="92">
        <v>100811000</v>
      </c>
      <c r="N4" s="92">
        <v>31551410</v>
      </c>
    </row>
    <row r="5" spans="1:14" ht="14.45" customHeight="1">
      <c r="A5" s="57"/>
      <c r="B5" s="99" t="s">
        <v>177</v>
      </c>
      <c r="C5" s="100" t="s">
        <v>178</v>
      </c>
      <c r="D5" s="93">
        <v>3.09</v>
      </c>
      <c r="E5" s="93">
        <v>3.09</v>
      </c>
      <c r="F5" s="93">
        <v>2.99</v>
      </c>
      <c r="G5" s="93">
        <v>3</v>
      </c>
      <c r="H5" s="93">
        <v>3.08</v>
      </c>
      <c r="I5" s="93">
        <v>3</v>
      </c>
      <c r="J5" s="93">
        <v>3.09</v>
      </c>
      <c r="K5" s="94">
        <v>-2.91</v>
      </c>
      <c r="L5" s="91">
        <v>214</v>
      </c>
      <c r="M5" s="92">
        <v>116981251</v>
      </c>
      <c r="N5" s="92">
        <v>351351128.88999999</v>
      </c>
    </row>
    <row r="6" spans="1:14" ht="14.45" customHeight="1">
      <c r="A6" s="57"/>
      <c r="B6" s="99" t="s">
        <v>258</v>
      </c>
      <c r="C6" s="100" t="s">
        <v>259</v>
      </c>
      <c r="D6" s="93">
        <v>0.57999999999999996</v>
      </c>
      <c r="E6" s="93">
        <v>0.57999999999999996</v>
      </c>
      <c r="F6" s="93">
        <v>0.57999999999999996</v>
      </c>
      <c r="G6" s="93">
        <v>0.57999999999999996</v>
      </c>
      <c r="H6" s="93">
        <v>0.57999999999999996</v>
      </c>
      <c r="I6" s="93">
        <v>0.57999999999999996</v>
      </c>
      <c r="J6" s="93">
        <v>0.57999999999999996</v>
      </c>
      <c r="K6" s="94">
        <v>0</v>
      </c>
      <c r="L6" s="91">
        <v>22</v>
      </c>
      <c r="M6" s="92">
        <v>14401621</v>
      </c>
      <c r="N6" s="92">
        <v>8352940.1799999997</v>
      </c>
    </row>
    <row r="7" spans="1:14" ht="14.45" customHeight="1">
      <c r="A7" s="57"/>
      <c r="B7" s="99" t="s">
        <v>191</v>
      </c>
      <c r="C7" s="100" t="s">
        <v>192</v>
      </c>
      <c r="D7" s="93">
        <v>0.26</v>
      </c>
      <c r="E7" s="93">
        <v>0.26</v>
      </c>
      <c r="F7" s="93">
        <v>0.25</v>
      </c>
      <c r="G7" s="93">
        <v>0.26</v>
      </c>
      <c r="H7" s="93">
        <v>0.26</v>
      </c>
      <c r="I7" s="93">
        <v>0.25</v>
      </c>
      <c r="J7" s="93">
        <v>0.26</v>
      </c>
      <c r="K7" s="94">
        <v>-3.85</v>
      </c>
      <c r="L7" s="91">
        <v>14</v>
      </c>
      <c r="M7" s="92">
        <v>78381792</v>
      </c>
      <c r="N7" s="92">
        <v>20145448</v>
      </c>
    </row>
    <row r="8" spans="1:14" ht="14.45" customHeight="1">
      <c r="A8" s="57"/>
      <c r="B8" s="99" t="s">
        <v>273</v>
      </c>
      <c r="C8" s="100" t="s">
        <v>274</v>
      </c>
      <c r="D8" s="93">
        <v>0.33</v>
      </c>
      <c r="E8" s="93">
        <v>0.34</v>
      </c>
      <c r="F8" s="93">
        <v>0.33</v>
      </c>
      <c r="G8" s="93">
        <v>0.34</v>
      </c>
      <c r="H8" s="93">
        <v>0.33</v>
      </c>
      <c r="I8" s="93">
        <v>0.34</v>
      </c>
      <c r="J8" s="93">
        <v>0.33</v>
      </c>
      <c r="K8" s="94">
        <v>3.03</v>
      </c>
      <c r="L8" s="91">
        <v>68</v>
      </c>
      <c r="M8" s="92">
        <v>269073194</v>
      </c>
      <c r="N8" s="92">
        <v>90174154.019999996</v>
      </c>
    </row>
    <row r="9" spans="1:14" ht="14.45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0.38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20</v>
      </c>
      <c r="M9" s="92">
        <v>47586336</v>
      </c>
      <c r="N9" s="92">
        <v>18518671.039999999</v>
      </c>
    </row>
    <row r="10" spans="1:14" ht="14.45" customHeight="1">
      <c r="A10" s="57"/>
      <c r="B10" s="99" t="s">
        <v>291</v>
      </c>
      <c r="C10" s="100" t="s">
        <v>292</v>
      </c>
      <c r="D10" s="93">
        <v>0.98</v>
      </c>
      <c r="E10" s="93">
        <v>0.98</v>
      </c>
      <c r="F10" s="93">
        <v>0.96</v>
      </c>
      <c r="G10" s="93">
        <v>0.97</v>
      </c>
      <c r="H10" s="93">
        <v>0.98</v>
      </c>
      <c r="I10" s="93">
        <v>0.97</v>
      </c>
      <c r="J10" s="93">
        <v>0.98</v>
      </c>
      <c r="K10" s="94">
        <v>-1.02</v>
      </c>
      <c r="L10" s="91">
        <v>40</v>
      </c>
      <c r="M10" s="92">
        <v>11846786</v>
      </c>
      <c r="N10" s="92">
        <v>11478653.9</v>
      </c>
    </row>
    <row r="11" spans="1:14" ht="14.45" customHeight="1">
      <c r="A11" s="57"/>
      <c r="B11" s="99" t="s">
        <v>121</v>
      </c>
      <c r="C11" s="100" t="s">
        <v>122</v>
      </c>
      <c r="D11" s="93">
        <v>7.0000000000000007E-2</v>
      </c>
      <c r="E11" s="93">
        <v>0.08</v>
      </c>
      <c r="F11" s="93">
        <v>7.0000000000000007E-2</v>
      </c>
      <c r="G11" s="93">
        <v>0.08</v>
      </c>
      <c r="H11" s="93">
        <v>0.08</v>
      </c>
      <c r="I11" s="93">
        <v>0.08</v>
      </c>
      <c r="J11" s="93">
        <v>0.08</v>
      </c>
      <c r="K11" s="94">
        <v>0</v>
      </c>
      <c r="L11" s="91">
        <v>7</v>
      </c>
      <c r="M11" s="92">
        <v>13765414</v>
      </c>
      <c r="N11" s="92">
        <v>1063598.98</v>
      </c>
    </row>
    <row r="12" spans="1:14" ht="14.45" customHeight="1">
      <c r="A12" s="57"/>
      <c r="B12" s="99" t="s">
        <v>163</v>
      </c>
      <c r="C12" s="100" t="s">
        <v>164</v>
      </c>
      <c r="D12" s="93">
        <v>2.14</v>
      </c>
      <c r="E12" s="93">
        <v>2.14</v>
      </c>
      <c r="F12" s="93">
        <v>2.1</v>
      </c>
      <c r="G12" s="93">
        <v>2.11</v>
      </c>
      <c r="H12" s="93">
        <v>2.14</v>
      </c>
      <c r="I12" s="93">
        <v>2.12</v>
      </c>
      <c r="J12" s="93">
        <v>2.14</v>
      </c>
      <c r="K12" s="94">
        <v>-0.93</v>
      </c>
      <c r="L12" s="91">
        <v>95</v>
      </c>
      <c r="M12" s="92">
        <v>89533507</v>
      </c>
      <c r="N12" s="92">
        <v>189279756.44999999</v>
      </c>
    </row>
    <row r="13" spans="1:14" ht="14.45" customHeight="1">
      <c r="A13" s="57"/>
      <c r="B13" s="99" t="s">
        <v>175</v>
      </c>
      <c r="C13" s="100" t="s">
        <v>176</v>
      </c>
      <c r="D13" s="93">
        <v>3.87</v>
      </c>
      <c r="E13" s="93">
        <v>3.87</v>
      </c>
      <c r="F13" s="93">
        <v>3.79</v>
      </c>
      <c r="G13" s="93">
        <v>3.8</v>
      </c>
      <c r="H13" s="93">
        <v>3.86</v>
      </c>
      <c r="I13" s="93">
        <v>3.8</v>
      </c>
      <c r="J13" s="93">
        <v>3.87</v>
      </c>
      <c r="K13" s="94">
        <v>-1.81</v>
      </c>
      <c r="L13" s="91">
        <v>125</v>
      </c>
      <c r="M13" s="92">
        <v>17671830</v>
      </c>
      <c r="N13" s="92">
        <v>67234576.430000007</v>
      </c>
    </row>
    <row r="14" spans="1:14" ht="15" customHeight="1">
      <c r="A14" s="57"/>
      <c r="B14" s="99" t="s">
        <v>335</v>
      </c>
      <c r="C14" s="100" t="s">
        <v>334</v>
      </c>
      <c r="D14" s="93">
        <v>0.61</v>
      </c>
      <c r="E14" s="93">
        <v>0.61</v>
      </c>
      <c r="F14" s="93">
        <v>0.55000000000000004</v>
      </c>
      <c r="G14" s="93">
        <v>0.56000000000000005</v>
      </c>
      <c r="H14" s="93">
        <v>0.61</v>
      </c>
      <c r="I14" s="93">
        <v>0.55000000000000004</v>
      </c>
      <c r="J14" s="93">
        <v>0.61</v>
      </c>
      <c r="K14" s="94">
        <v>-9.84</v>
      </c>
      <c r="L14" s="91">
        <v>8</v>
      </c>
      <c r="M14" s="92">
        <v>294148</v>
      </c>
      <c r="N14" s="92">
        <v>164061.51999999999</v>
      </c>
    </row>
    <row r="15" spans="1:14" ht="14.45" customHeight="1">
      <c r="A15" s="57"/>
      <c r="B15" s="183" t="s">
        <v>86</v>
      </c>
      <c r="C15" s="184"/>
      <c r="D15" s="185"/>
      <c r="E15" s="186"/>
      <c r="F15" s="186"/>
      <c r="G15" s="186"/>
      <c r="H15" s="186"/>
      <c r="I15" s="186"/>
      <c r="J15" s="186"/>
      <c r="K15" s="187"/>
      <c r="L15" s="59">
        <f>SUM(L4:L14)</f>
        <v>685</v>
      </c>
      <c r="M15" s="59">
        <f>SUM(M4:M14)</f>
        <v>760346879</v>
      </c>
      <c r="N15" s="60">
        <f>SUM(N4:N14)</f>
        <v>789314399.41000009</v>
      </c>
    </row>
    <row r="16" spans="1:14" ht="14.45" customHeight="1">
      <c r="A16" s="57"/>
      <c r="B16" s="180" t="s">
        <v>30</v>
      </c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2"/>
    </row>
    <row r="17" spans="1:14" ht="14.45" customHeight="1">
      <c r="A17" s="57"/>
      <c r="B17" s="46" t="s">
        <v>183</v>
      </c>
      <c r="C17" s="58" t="s">
        <v>184</v>
      </c>
      <c r="D17" s="62">
        <v>15.7</v>
      </c>
      <c r="E17" s="76">
        <v>15.7</v>
      </c>
      <c r="F17" s="76">
        <v>15.66</v>
      </c>
      <c r="G17" s="76">
        <v>15.67</v>
      </c>
      <c r="H17" s="76">
        <v>15.73</v>
      </c>
      <c r="I17" s="76">
        <v>15.67</v>
      </c>
      <c r="J17" s="76">
        <v>15.7</v>
      </c>
      <c r="K17" s="77">
        <v>-0.19</v>
      </c>
      <c r="L17" s="78">
        <v>98</v>
      </c>
      <c r="M17" s="79">
        <v>3859630</v>
      </c>
      <c r="N17" s="79">
        <v>60481453.560000002</v>
      </c>
    </row>
    <row r="18" spans="1:14" ht="14.45" customHeight="1">
      <c r="A18" s="57"/>
      <c r="B18" s="99" t="s">
        <v>312</v>
      </c>
      <c r="C18" s="100" t="s">
        <v>313</v>
      </c>
      <c r="D18" s="93">
        <v>4.4000000000000004</v>
      </c>
      <c r="E18" s="93">
        <v>4.4000000000000004</v>
      </c>
      <c r="F18" s="76">
        <v>3.96</v>
      </c>
      <c r="G18" s="76">
        <v>3.99</v>
      </c>
      <c r="H18" s="76">
        <v>4.47</v>
      </c>
      <c r="I18" s="76">
        <v>3.96</v>
      </c>
      <c r="J18" s="76">
        <v>4.45</v>
      </c>
      <c r="K18" s="77">
        <v>-11.011235955056186</v>
      </c>
      <c r="L18" s="78">
        <v>47</v>
      </c>
      <c r="M18" s="79">
        <v>2033349</v>
      </c>
      <c r="N18" s="79">
        <v>8117729.7800000003</v>
      </c>
    </row>
    <row r="19" spans="1:14" ht="14.45" customHeight="1">
      <c r="A19" s="57"/>
      <c r="B19" s="183" t="s">
        <v>108</v>
      </c>
      <c r="C19" s="184"/>
      <c r="D19" s="185"/>
      <c r="E19" s="186"/>
      <c r="F19" s="186"/>
      <c r="G19" s="186"/>
      <c r="H19" s="186"/>
      <c r="I19" s="186"/>
      <c r="J19" s="186"/>
      <c r="K19" s="187"/>
      <c r="L19" s="61">
        <f>SUM(L17:L18)</f>
        <v>145</v>
      </c>
      <c r="M19" s="59">
        <f>SUM(M17:M18)</f>
        <v>5892979</v>
      </c>
      <c r="N19" s="47">
        <f>SUM(N17:N18)</f>
        <v>68599183.340000004</v>
      </c>
    </row>
    <row r="20" spans="1:14" ht="14.45" customHeight="1">
      <c r="A20" s="57"/>
      <c r="B20" s="180" t="s">
        <v>91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2"/>
    </row>
    <row r="21" spans="1:14" ht="14.45" customHeight="1">
      <c r="A21" s="57"/>
      <c r="B21" s="46" t="s">
        <v>165</v>
      </c>
      <c r="C21" s="58" t="s">
        <v>166</v>
      </c>
      <c r="D21" s="76">
        <v>0.91</v>
      </c>
      <c r="E21" s="76">
        <v>0.91</v>
      </c>
      <c r="F21" s="76">
        <v>0.85</v>
      </c>
      <c r="G21" s="76">
        <v>0.88</v>
      </c>
      <c r="H21" s="76">
        <v>0.91</v>
      </c>
      <c r="I21" s="76">
        <v>0.85</v>
      </c>
      <c r="J21" s="76">
        <v>0.91</v>
      </c>
      <c r="K21" s="77">
        <v>-6.59</v>
      </c>
      <c r="L21" s="78">
        <v>4</v>
      </c>
      <c r="M21" s="79">
        <v>675269</v>
      </c>
      <c r="N21" s="79">
        <v>591980.93000000005</v>
      </c>
    </row>
    <row r="22" spans="1:14" ht="14.45" customHeight="1">
      <c r="A22" s="57"/>
      <c r="B22" s="46" t="s">
        <v>248</v>
      </c>
      <c r="C22" s="58" t="s">
        <v>249</v>
      </c>
      <c r="D22" s="76">
        <v>0.66</v>
      </c>
      <c r="E22" s="93">
        <v>0.66</v>
      </c>
      <c r="F22" s="93">
        <v>0.65</v>
      </c>
      <c r="G22" s="76">
        <v>0.66</v>
      </c>
      <c r="H22" s="76">
        <v>0.65</v>
      </c>
      <c r="I22" s="93">
        <v>0.65</v>
      </c>
      <c r="J22" s="93">
        <v>0.65</v>
      </c>
      <c r="K22" s="94">
        <v>0</v>
      </c>
      <c r="L22" s="91">
        <v>5</v>
      </c>
      <c r="M22" s="92">
        <v>131506</v>
      </c>
      <c r="N22" s="92">
        <v>86293.96</v>
      </c>
    </row>
    <row r="23" spans="1:14" ht="14.45" customHeight="1">
      <c r="A23" s="57"/>
      <c r="B23" s="183" t="s">
        <v>288</v>
      </c>
      <c r="C23" s="184"/>
      <c r="D23" s="185"/>
      <c r="E23" s="186"/>
      <c r="F23" s="186"/>
      <c r="G23" s="186"/>
      <c r="H23" s="186"/>
      <c r="I23" s="186"/>
      <c r="J23" s="186"/>
      <c r="K23" s="187"/>
      <c r="L23" s="64">
        <f>SUM(L21:L22)</f>
        <v>9</v>
      </c>
      <c r="M23" s="64">
        <f>SUM(M21:M22)</f>
        <v>806775</v>
      </c>
      <c r="N23" s="64">
        <f>SUM(N21:N22)</f>
        <v>678274.89</v>
      </c>
    </row>
    <row r="24" spans="1:14" ht="14.45" customHeight="1">
      <c r="A24" s="57"/>
      <c r="B24" s="180" t="s">
        <v>81</v>
      </c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2"/>
    </row>
    <row r="25" spans="1:14" ht="14.45" customHeight="1">
      <c r="A25" s="57"/>
      <c r="B25" s="99" t="s">
        <v>136</v>
      </c>
      <c r="C25" s="100" t="s">
        <v>137</v>
      </c>
      <c r="D25" s="93">
        <v>21.75</v>
      </c>
      <c r="E25" s="93">
        <v>21.75</v>
      </c>
      <c r="F25" s="93">
        <v>21.75</v>
      </c>
      <c r="G25" s="93">
        <v>21.75</v>
      </c>
      <c r="H25" s="93">
        <v>21.78</v>
      </c>
      <c r="I25" s="93">
        <v>21.75</v>
      </c>
      <c r="J25" s="93">
        <v>21.78</v>
      </c>
      <c r="K25" s="94">
        <v>-0.14000000000000001</v>
      </c>
      <c r="L25" s="91">
        <v>6</v>
      </c>
      <c r="M25" s="92">
        <v>79911</v>
      </c>
      <c r="N25" s="92">
        <v>1738064.25</v>
      </c>
    </row>
    <row r="26" spans="1:14" ht="14.45" customHeight="1">
      <c r="A26" s="57"/>
      <c r="B26" s="99" t="s">
        <v>293</v>
      </c>
      <c r="C26" s="100" t="s">
        <v>294</v>
      </c>
      <c r="D26" s="93">
        <v>2.8</v>
      </c>
      <c r="E26" s="93">
        <v>2.8</v>
      </c>
      <c r="F26" s="93">
        <v>2.7</v>
      </c>
      <c r="G26" s="93">
        <v>2.72</v>
      </c>
      <c r="H26" s="93">
        <v>2.8</v>
      </c>
      <c r="I26" s="93">
        <v>2.7</v>
      </c>
      <c r="J26" s="93">
        <v>2.8</v>
      </c>
      <c r="K26" s="94">
        <v>-3.57</v>
      </c>
      <c r="L26" s="91">
        <v>38</v>
      </c>
      <c r="M26" s="92">
        <v>4019890</v>
      </c>
      <c r="N26" s="92">
        <v>10927873.58</v>
      </c>
    </row>
    <row r="27" spans="1:14" ht="14.45" customHeight="1">
      <c r="A27" s="57"/>
      <c r="B27" s="183" t="s">
        <v>87</v>
      </c>
      <c r="C27" s="184"/>
      <c r="D27" s="185"/>
      <c r="E27" s="186"/>
      <c r="F27" s="186"/>
      <c r="G27" s="186"/>
      <c r="H27" s="186"/>
      <c r="I27" s="186"/>
      <c r="J27" s="186"/>
      <c r="K27" s="187"/>
      <c r="L27" s="64">
        <f>SUM(L25:L26)</f>
        <v>44</v>
      </c>
      <c r="M27" s="64">
        <f>SUM(M25:M26)</f>
        <v>4099801</v>
      </c>
      <c r="N27" s="64">
        <f>SUM(N25:N26)</f>
        <v>12665937.83</v>
      </c>
    </row>
    <row r="28" spans="1:14" ht="14.45" customHeight="1">
      <c r="A28" s="57"/>
      <c r="B28" s="180" t="s">
        <v>82</v>
      </c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2"/>
    </row>
    <row r="29" spans="1:14" ht="14.45" customHeight="1">
      <c r="A29" s="57"/>
      <c r="B29" s="46" t="s">
        <v>225</v>
      </c>
      <c r="C29" s="58" t="s">
        <v>226</v>
      </c>
      <c r="D29" s="76">
        <v>6.19</v>
      </c>
      <c r="E29" s="76">
        <v>6.19</v>
      </c>
      <c r="F29" s="76">
        <v>6.13</v>
      </c>
      <c r="G29" s="76">
        <v>6.16</v>
      </c>
      <c r="H29" s="76">
        <v>6.19</v>
      </c>
      <c r="I29" s="76">
        <v>6.16</v>
      </c>
      <c r="J29" s="76">
        <v>6.19</v>
      </c>
      <c r="K29" s="77">
        <v>-0.48</v>
      </c>
      <c r="L29" s="78">
        <v>124</v>
      </c>
      <c r="M29" s="79">
        <v>14030190</v>
      </c>
      <c r="N29" s="79">
        <v>86417651.450000003</v>
      </c>
    </row>
    <row r="30" spans="1:14" ht="14.45" customHeight="1">
      <c r="A30" s="57"/>
      <c r="B30" s="46" t="s">
        <v>210</v>
      </c>
      <c r="C30" s="58" t="s">
        <v>209</v>
      </c>
      <c r="D30" s="76">
        <v>2.15</v>
      </c>
      <c r="E30" s="76">
        <v>2.15</v>
      </c>
      <c r="F30" s="76">
        <v>2.15</v>
      </c>
      <c r="G30" s="76">
        <v>2.15</v>
      </c>
      <c r="H30" s="76">
        <v>2.15</v>
      </c>
      <c r="I30" s="76">
        <v>2.15</v>
      </c>
      <c r="J30" s="76">
        <v>2.15</v>
      </c>
      <c r="K30" s="77">
        <v>0</v>
      </c>
      <c r="L30" s="78">
        <v>1</v>
      </c>
      <c r="M30" s="79">
        <v>1155</v>
      </c>
      <c r="N30" s="79">
        <v>2483.25</v>
      </c>
    </row>
    <row r="31" spans="1:14" ht="14.45" customHeight="1">
      <c r="A31" s="57"/>
      <c r="B31" s="46" t="s">
        <v>181</v>
      </c>
      <c r="C31" s="58" t="s">
        <v>182</v>
      </c>
      <c r="D31" s="76">
        <v>22.6</v>
      </c>
      <c r="E31" s="76">
        <v>23</v>
      </c>
      <c r="F31" s="76">
        <v>22.5</v>
      </c>
      <c r="G31" s="76">
        <v>22.66</v>
      </c>
      <c r="H31" s="76">
        <v>22.79</v>
      </c>
      <c r="I31" s="76">
        <v>23</v>
      </c>
      <c r="J31" s="76">
        <v>22.75</v>
      </c>
      <c r="K31" s="77">
        <v>1.1000000000000001</v>
      </c>
      <c r="L31" s="78">
        <v>14</v>
      </c>
      <c r="M31" s="79">
        <v>40562</v>
      </c>
      <c r="N31" s="79">
        <v>919291.75</v>
      </c>
    </row>
    <row r="32" spans="1:14" ht="14.45" customHeight="1">
      <c r="A32" s="57"/>
      <c r="B32" s="46" t="s">
        <v>286</v>
      </c>
      <c r="C32" s="58" t="s">
        <v>287</v>
      </c>
      <c r="D32" s="76">
        <v>1.1599999999999999</v>
      </c>
      <c r="E32" s="76">
        <v>1.1599999999999999</v>
      </c>
      <c r="F32" s="76">
        <v>1.1499999999999999</v>
      </c>
      <c r="G32" s="76">
        <v>1.1499999999999999</v>
      </c>
      <c r="H32" s="76">
        <v>1.1599999999999999</v>
      </c>
      <c r="I32" s="76">
        <v>1.1599999999999999</v>
      </c>
      <c r="J32" s="76">
        <v>1.1599999999999999</v>
      </c>
      <c r="K32" s="77">
        <v>0</v>
      </c>
      <c r="L32" s="78">
        <v>4</v>
      </c>
      <c r="M32" s="79">
        <v>760100</v>
      </c>
      <c r="N32" s="79">
        <v>874216</v>
      </c>
    </row>
    <row r="33" spans="1:14" ht="14.45" customHeight="1">
      <c r="A33" s="57"/>
      <c r="B33" s="46" t="s">
        <v>128</v>
      </c>
      <c r="C33" s="58" t="s">
        <v>129</v>
      </c>
      <c r="D33" s="76">
        <v>2.5499999999999998</v>
      </c>
      <c r="E33" s="93">
        <v>2.5499999999999998</v>
      </c>
      <c r="F33" s="93">
        <v>2.5499999999999998</v>
      </c>
      <c r="G33" s="93">
        <v>2.5499999999999998</v>
      </c>
      <c r="H33" s="93">
        <v>2.7</v>
      </c>
      <c r="I33" s="93">
        <v>2.5499999999999998</v>
      </c>
      <c r="J33" s="93">
        <v>2.7</v>
      </c>
      <c r="K33" s="94">
        <v>-5.56</v>
      </c>
      <c r="L33" s="91">
        <v>1</v>
      </c>
      <c r="M33" s="92">
        <v>200000</v>
      </c>
      <c r="N33" s="92">
        <v>510000</v>
      </c>
    </row>
    <row r="34" spans="1:14" ht="14.45" customHeight="1">
      <c r="A34" s="57"/>
      <c r="B34" s="46" t="s">
        <v>233</v>
      </c>
      <c r="C34" s="58" t="s">
        <v>234</v>
      </c>
      <c r="D34" s="76">
        <v>2.25</v>
      </c>
      <c r="E34" s="76">
        <v>2.25</v>
      </c>
      <c r="F34" s="76">
        <v>2.2400000000000002</v>
      </c>
      <c r="G34" s="76">
        <v>2.2400000000000002</v>
      </c>
      <c r="H34" s="76">
        <v>2.2400000000000002</v>
      </c>
      <c r="I34" s="76">
        <v>2.2400000000000002</v>
      </c>
      <c r="J34" s="76">
        <v>2.25</v>
      </c>
      <c r="K34" s="77">
        <v>-0.44</v>
      </c>
      <c r="L34" s="78">
        <v>34</v>
      </c>
      <c r="M34" s="79">
        <v>5394400</v>
      </c>
      <c r="N34" s="79">
        <v>12093770.68</v>
      </c>
    </row>
    <row r="35" spans="1:14" ht="14.45" customHeight="1">
      <c r="A35" s="57"/>
      <c r="B35" s="46" t="s">
        <v>126</v>
      </c>
      <c r="C35" s="58" t="s">
        <v>127</v>
      </c>
      <c r="D35" s="76">
        <v>7.31</v>
      </c>
      <c r="E35" s="76">
        <v>7.31</v>
      </c>
      <c r="F35" s="76">
        <v>7.02</v>
      </c>
      <c r="G35" s="76">
        <v>7.08</v>
      </c>
      <c r="H35" s="76">
        <v>7.05</v>
      </c>
      <c r="I35" s="76">
        <v>7.1</v>
      </c>
      <c r="J35" s="76">
        <v>7.31</v>
      </c>
      <c r="K35" s="77">
        <v>-2.87</v>
      </c>
      <c r="L35" s="78">
        <v>28</v>
      </c>
      <c r="M35" s="79">
        <v>1151733</v>
      </c>
      <c r="N35" s="79">
        <v>8158896.7300000004</v>
      </c>
    </row>
    <row r="36" spans="1:14" ht="14.45" customHeight="1">
      <c r="A36" s="57"/>
      <c r="B36" s="46" t="s">
        <v>297</v>
      </c>
      <c r="C36" s="58" t="s">
        <v>298</v>
      </c>
      <c r="D36" s="76">
        <v>2.4</v>
      </c>
      <c r="E36" s="76">
        <v>2.4</v>
      </c>
      <c r="F36" s="76">
        <v>2.4</v>
      </c>
      <c r="G36" s="76">
        <v>2.4</v>
      </c>
      <c r="H36" s="76">
        <v>2.2799999999999998</v>
      </c>
      <c r="I36" s="76">
        <v>2.4</v>
      </c>
      <c r="J36" s="76">
        <v>2.4</v>
      </c>
      <c r="K36" s="77">
        <v>0</v>
      </c>
      <c r="L36" s="78">
        <v>3</v>
      </c>
      <c r="M36" s="79">
        <v>442</v>
      </c>
      <c r="N36" s="79">
        <v>1060.8</v>
      </c>
    </row>
    <row r="37" spans="1:14" ht="14.45" customHeight="1">
      <c r="A37" s="57"/>
      <c r="B37" s="183" t="s">
        <v>88</v>
      </c>
      <c r="C37" s="184"/>
      <c r="D37" s="185"/>
      <c r="E37" s="186"/>
      <c r="F37" s="186"/>
      <c r="G37" s="186"/>
      <c r="H37" s="186"/>
      <c r="I37" s="186"/>
      <c r="J37" s="186"/>
      <c r="K37" s="187"/>
      <c r="L37" s="64">
        <f>SUM(L29:L36)</f>
        <v>209</v>
      </c>
      <c r="M37" s="64">
        <f>SUM(M29:M36)</f>
        <v>21578582</v>
      </c>
      <c r="N37" s="64">
        <f>SUM(N29:N36)</f>
        <v>108977370.66</v>
      </c>
    </row>
    <row r="38" spans="1:14" ht="14.45" customHeight="1">
      <c r="A38" s="57"/>
      <c r="B38" s="180" t="s">
        <v>31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2"/>
    </row>
    <row r="39" spans="1:14" ht="14.45" customHeight="1">
      <c r="A39" s="57"/>
      <c r="B39" s="46" t="s">
        <v>275</v>
      </c>
      <c r="C39" s="58" t="s">
        <v>276</v>
      </c>
      <c r="D39" s="76">
        <v>12.21</v>
      </c>
      <c r="E39" s="76">
        <v>12.21</v>
      </c>
      <c r="F39" s="76">
        <v>12.2</v>
      </c>
      <c r="G39" s="76">
        <v>12.2</v>
      </c>
      <c r="H39" s="76">
        <v>12.3</v>
      </c>
      <c r="I39" s="76">
        <v>12.2</v>
      </c>
      <c r="J39" s="76">
        <v>12.3</v>
      </c>
      <c r="K39" s="77">
        <v>-0.81</v>
      </c>
      <c r="L39" s="78">
        <v>3</v>
      </c>
      <c r="M39" s="79">
        <v>158187</v>
      </c>
      <c r="N39" s="79">
        <v>1929963.27</v>
      </c>
    </row>
    <row r="40" spans="1:14" ht="14.45" customHeight="1">
      <c r="A40" s="57"/>
      <c r="B40" s="46" t="s">
        <v>148</v>
      </c>
      <c r="C40" s="58" t="s">
        <v>149</v>
      </c>
      <c r="D40" s="76">
        <v>108</v>
      </c>
      <c r="E40" s="76">
        <v>108</v>
      </c>
      <c r="F40" s="76">
        <v>108</v>
      </c>
      <c r="G40" s="76">
        <v>108</v>
      </c>
      <c r="H40" s="76">
        <v>108</v>
      </c>
      <c r="I40" s="76">
        <v>108</v>
      </c>
      <c r="J40" s="76">
        <v>108</v>
      </c>
      <c r="K40" s="77">
        <v>0</v>
      </c>
      <c r="L40" s="78">
        <v>1</v>
      </c>
      <c r="M40" s="79">
        <v>123</v>
      </c>
      <c r="N40" s="79">
        <v>13284</v>
      </c>
    </row>
    <row r="41" spans="1:14" ht="14.45" customHeight="1">
      <c r="A41" s="57"/>
      <c r="B41" s="183" t="s">
        <v>89</v>
      </c>
      <c r="C41" s="184"/>
      <c r="D41" s="185"/>
      <c r="E41" s="186"/>
      <c r="F41" s="186"/>
      <c r="G41" s="186"/>
      <c r="H41" s="186"/>
      <c r="I41" s="186"/>
      <c r="J41" s="186"/>
      <c r="K41" s="187"/>
      <c r="L41" s="63">
        <f>SUM(L39:L40)</f>
        <v>4</v>
      </c>
      <c r="M41" s="60">
        <f>SUM(M39:M40)</f>
        <v>158310</v>
      </c>
      <c r="N41" s="60">
        <f>SUM(N39:N40)</f>
        <v>1943247.27</v>
      </c>
    </row>
    <row r="42" spans="1:14" ht="14.45" customHeight="1">
      <c r="A42" s="57"/>
      <c r="B42" s="180" t="s">
        <v>83</v>
      </c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2"/>
    </row>
    <row r="43" spans="1:14" ht="14.45" customHeight="1">
      <c r="A43" s="57"/>
      <c r="B43" s="46" t="s">
        <v>132</v>
      </c>
      <c r="C43" s="58" t="s">
        <v>133</v>
      </c>
      <c r="D43" s="76">
        <v>2.11</v>
      </c>
      <c r="E43" s="76">
        <v>2.11</v>
      </c>
      <c r="F43" s="76">
        <v>2.11</v>
      </c>
      <c r="G43" s="76">
        <v>2.11</v>
      </c>
      <c r="H43" s="76">
        <v>2.11</v>
      </c>
      <c r="I43" s="76">
        <v>2.11</v>
      </c>
      <c r="J43" s="76">
        <v>2.11</v>
      </c>
      <c r="K43" s="77">
        <v>0</v>
      </c>
      <c r="L43" s="78">
        <v>1</v>
      </c>
      <c r="M43" s="79">
        <v>1112</v>
      </c>
      <c r="N43" s="79">
        <v>2346.3200000000002</v>
      </c>
    </row>
    <row r="44" spans="1:14" ht="14.45" customHeight="1">
      <c r="A44" s="57"/>
      <c r="B44" s="183" t="s">
        <v>235</v>
      </c>
      <c r="C44" s="184"/>
      <c r="D44" s="185"/>
      <c r="E44" s="186"/>
      <c r="F44" s="186"/>
      <c r="G44" s="186"/>
      <c r="H44" s="186"/>
      <c r="I44" s="186"/>
      <c r="J44" s="186"/>
      <c r="K44" s="187"/>
      <c r="L44" s="63">
        <f>L43</f>
        <v>1</v>
      </c>
      <c r="M44" s="63">
        <f t="shared" ref="M44:N44" si="0">M43</f>
        <v>1112</v>
      </c>
      <c r="N44" s="63">
        <f t="shared" si="0"/>
        <v>2346.3200000000002</v>
      </c>
    </row>
    <row r="45" spans="1:14" s="51" customFormat="1" ht="14.45" customHeight="1">
      <c r="B45" s="65" t="s">
        <v>32</v>
      </c>
      <c r="C45" s="191"/>
      <c r="D45" s="192"/>
      <c r="E45" s="192"/>
      <c r="F45" s="192"/>
      <c r="G45" s="192"/>
      <c r="H45" s="192"/>
      <c r="I45" s="192"/>
      <c r="J45" s="192"/>
      <c r="K45" s="193"/>
      <c r="L45" s="66">
        <f>L41+L37+L27+L19+L15+L23+L44</f>
        <v>1097</v>
      </c>
      <c r="M45" s="66">
        <f>M41+M37+M27+M19+M15+M23+M44</f>
        <v>792884438</v>
      </c>
      <c r="N45" s="66">
        <f>N41+N37+N27+N19+N15+N23+N44</f>
        <v>982180759.72000015</v>
      </c>
    </row>
    <row r="46" spans="1:14" s="51" customFormat="1" ht="37.5" customHeight="1">
      <c r="A46" s="50"/>
      <c r="B46" s="188" t="s">
        <v>310</v>
      </c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90"/>
    </row>
    <row r="47" spans="1:14" s="51" customFormat="1" ht="48" customHeight="1">
      <c r="B47" s="52" t="s">
        <v>15</v>
      </c>
      <c r="C47" s="53" t="s">
        <v>20</v>
      </c>
      <c r="D47" s="53" t="s">
        <v>21</v>
      </c>
      <c r="E47" s="53" t="s">
        <v>22</v>
      </c>
      <c r="F47" s="53" t="s">
        <v>23</v>
      </c>
      <c r="G47" s="53" t="s">
        <v>24</v>
      </c>
      <c r="H47" s="53" t="s">
        <v>25</v>
      </c>
      <c r="I47" s="53" t="s">
        <v>19</v>
      </c>
      <c r="J47" s="53" t="s">
        <v>26</v>
      </c>
      <c r="K47" s="54" t="s">
        <v>27</v>
      </c>
      <c r="L47" s="55" t="s">
        <v>28</v>
      </c>
      <c r="M47" s="55" t="s">
        <v>18</v>
      </c>
      <c r="N47" s="56" t="s">
        <v>7</v>
      </c>
    </row>
    <row r="48" spans="1:14" ht="12.95" customHeight="1">
      <c r="A48" s="57"/>
      <c r="B48" s="180" t="s">
        <v>29</v>
      </c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2"/>
    </row>
    <row r="49" spans="1:14" ht="12.95" customHeight="1">
      <c r="A49" s="57"/>
      <c r="B49" s="99" t="s">
        <v>299</v>
      </c>
      <c r="C49" s="100" t="s">
        <v>300</v>
      </c>
      <c r="D49" s="93">
        <v>0.17</v>
      </c>
      <c r="E49" s="93">
        <v>0.17</v>
      </c>
      <c r="F49" s="93">
        <v>0.16</v>
      </c>
      <c r="G49" s="93">
        <v>0.17</v>
      </c>
      <c r="H49" s="93">
        <v>0.18</v>
      </c>
      <c r="I49" s="93">
        <v>0.16</v>
      </c>
      <c r="J49" s="93">
        <v>0.17</v>
      </c>
      <c r="K49" s="94">
        <v>-5.88</v>
      </c>
      <c r="L49" s="91">
        <v>3</v>
      </c>
      <c r="M49" s="92">
        <v>110000</v>
      </c>
      <c r="N49" s="92">
        <v>18647.47</v>
      </c>
    </row>
    <row r="50" spans="1:14" ht="12.95" customHeight="1">
      <c r="A50" s="57"/>
      <c r="B50" s="99" t="s">
        <v>278</v>
      </c>
      <c r="C50" s="100" t="s">
        <v>279</v>
      </c>
      <c r="D50" s="93">
        <v>0.51</v>
      </c>
      <c r="E50" s="93">
        <v>0.51</v>
      </c>
      <c r="F50" s="93">
        <v>0.51</v>
      </c>
      <c r="G50" s="93">
        <v>0.51</v>
      </c>
      <c r="H50" s="93">
        <v>0.51</v>
      </c>
      <c r="I50" s="93">
        <v>0.51</v>
      </c>
      <c r="J50" s="93">
        <v>0.51</v>
      </c>
      <c r="K50" s="94">
        <v>0</v>
      </c>
      <c r="L50" s="91">
        <v>73</v>
      </c>
      <c r="M50" s="92">
        <v>54010000</v>
      </c>
      <c r="N50" s="92">
        <v>27545100</v>
      </c>
    </row>
    <row r="51" spans="1:14" ht="12.95" customHeight="1">
      <c r="A51" s="57"/>
      <c r="B51" s="183" t="s">
        <v>86</v>
      </c>
      <c r="C51" s="184"/>
      <c r="D51" s="185"/>
      <c r="E51" s="186"/>
      <c r="F51" s="186"/>
      <c r="G51" s="186"/>
      <c r="H51" s="186"/>
      <c r="I51" s="186"/>
      <c r="J51" s="186"/>
      <c r="K51" s="187"/>
      <c r="L51" s="59">
        <f>SUM(L49:L50)</f>
        <v>76</v>
      </c>
      <c r="M51" s="59">
        <f>SUM(M49:M50)</f>
        <v>54120000</v>
      </c>
      <c r="N51" s="60">
        <f>SUM(N49:N50)</f>
        <v>27563747.469999999</v>
      </c>
    </row>
    <row r="52" spans="1:14" ht="12.95" customHeight="1">
      <c r="A52" s="57"/>
      <c r="B52" s="180" t="s">
        <v>91</v>
      </c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2"/>
    </row>
    <row r="53" spans="1:14" ht="12.95" customHeight="1">
      <c r="A53" s="57"/>
      <c r="B53" s="99" t="s">
        <v>301</v>
      </c>
      <c r="C53" s="100" t="s">
        <v>302</v>
      </c>
      <c r="D53" s="93">
        <v>6</v>
      </c>
      <c r="E53" s="93">
        <v>6</v>
      </c>
      <c r="F53" s="93">
        <v>5.4</v>
      </c>
      <c r="G53" s="93">
        <v>5.4</v>
      </c>
      <c r="H53" s="93">
        <v>5.0599999999999996</v>
      </c>
      <c r="I53" s="76">
        <v>5.4</v>
      </c>
      <c r="J53" s="76">
        <v>6</v>
      </c>
      <c r="K53" s="77">
        <v>-10</v>
      </c>
      <c r="L53" s="78">
        <v>9</v>
      </c>
      <c r="M53" s="79">
        <v>312445</v>
      </c>
      <c r="N53" s="79">
        <v>1687454.6</v>
      </c>
    </row>
    <row r="54" spans="1:14" ht="12.95" customHeight="1">
      <c r="A54" s="57"/>
      <c r="B54" s="183" t="s">
        <v>288</v>
      </c>
      <c r="C54" s="184"/>
      <c r="D54" s="185"/>
      <c r="E54" s="186"/>
      <c r="F54" s="186"/>
      <c r="G54" s="186"/>
      <c r="H54" s="186"/>
      <c r="I54" s="186"/>
      <c r="J54" s="186"/>
      <c r="K54" s="187"/>
      <c r="L54" s="64">
        <f>SUM(L52:L53)</f>
        <v>9</v>
      </c>
      <c r="M54" s="64">
        <f>SUM(M52:M53)</f>
        <v>312445</v>
      </c>
      <c r="N54" s="64">
        <f>SUM(N52:N53)</f>
        <v>1687454.6</v>
      </c>
    </row>
    <row r="55" spans="1:14" ht="12.95" customHeight="1">
      <c r="A55" s="57"/>
      <c r="B55" s="180" t="s">
        <v>81</v>
      </c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2"/>
    </row>
    <row r="56" spans="1:14" ht="12.95" customHeight="1">
      <c r="A56" s="57"/>
      <c r="B56" s="99" t="s">
        <v>33</v>
      </c>
      <c r="C56" s="100" t="s">
        <v>34</v>
      </c>
      <c r="D56" s="93">
        <v>1.68</v>
      </c>
      <c r="E56" s="93">
        <v>1.68</v>
      </c>
      <c r="F56" s="93">
        <v>1.65</v>
      </c>
      <c r="G56" s="93">
        <v>1.65</v>
      </c>
      <c r="H56" s="93">
        <v>1.64</v>
      </c>
      <c r="I56" s="93">
        <v>1.65</v>
      </c>
      <c r="J56" s="93">
        <v>1.68</v>
      </c>
      <c r="K56" s="94">
        <v>-1.79</v>
      </c>
      <c r="L56" s="91">
        <v>8</v>
      </c>
      <c r="M56" s="92">
        <v>126000</v>
      </c>
      <c r="N56" s="92">
        <v>207930</v>
      </c>
    </row>
    <row r="57" spans="1:14" ht="12.95" customHeight="1">
      <c r="A57" s="57"/>
      <c r="B57" s="183" t="s">
        <v>87</v>
      </c>
      <c r="C57" s="184"/>
      <c r="D57" s="185"/>
      <c r="E57" s="186"/>
      <c r="F57" s="186"/>
      <c r="G57" s="186"/>
      <c r="H57" s="186"/>
      <c r="I57" s="186"/>
      <c r="J57" s="186"/>
      <c r="K57" s="187"/>
      <c r="L57" s="64">
        <f>SUM(L55:L56)</f>
        <v>8</v>
      </c>
      <c r="M57" s="64">
        <f>SUM(M55:M56)</f>
        <v>126000</v>
      </c>
      <c r="N57" s="64">
        <f>SUM(N55:N56)</f>
        <v>207930</v>
      </c>
    </row>
    <row r="58" spans="1:14" ht="12.95" customHeight="1">
      <c r="A58" s="57"/>
      <c r="B58" s="180" t="s">
        <v>82</v>
      </c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2"/>
    </row>
    <row r="59" spans="1:14" ht="12.95" customHeight="1">
      <c r="A59" s="57"/>
      <c r="B59" s="46" t="s">
        <v>35</v>
      </c>
      <c r="C59" s="58" t="s">
        <v>36</v>
      </c>
      <c r="D59" s="93">
        <v>2.9</v>
      </c>
      <c r="E59" s="93">
        <v>2.9</v>
      </c>
      <c r="F59" s="93">
        <v>2.82</v>
      </c>
      <c r="G59" s="93">
        <v>2.83</v>
      </c>
      <c r="H59" s="93">
        <v>2.9</v>
      </c>
      <c r="I59" s="93">
        <v>2.82</v>
      </c>
      <c r="J59" s="93">
        <v>2.9</v>
      </c>
      <c r="K59" s="94">
        <v>-2.76</v>
      </c>
      <c r="L59" s="91">
        <v>22</v>
      </c>
      <c r="M59" s="92">
        <v>1485930</v>
      </c>
      <c r="N59" s="92">
        <v>4202542.04</v>
      </c>
    </row>
    <row r="60" spans="1:14" ht="12.95" customHeight="1">
      <c r="A60" s="57"/>
      <c r="B60" s="46" t="s">
        <v>85</v>
      </c>
      <c r="C60" s="58" t="s">
        <v>37</v>
      </c>
      <c r="D60" s="93">
        <v>1.1599999999999999</v>
      </c>
      <c r="E60" s="93">
        <v>1.1599999999999999</v>
      </c>
      <c r="F60" s="93">
        <v>1.1499999999999999</v>
      </c>
      <c r="G60" s="93">
        <v>1.1599999999999999</v>
      </c>
      <c r="H60" s="93">
        <v>1.1499999999999999</v>
      </c>
      <c r="I60" s="93">
        <v>1.1499999999999999</v>
      </c>
      <c r="J60" s="93">
        <v>1.1499999999999999</v>
      </c>
      <c r="K60" s="94">
        <v>0</v>
      </c>
      <c r="L60" s="91">
        <v>3</v>
      </c>
      <c r="M60" s="92">
        <v>1000000</v>
      </c>
      <c r="N60" s="92">
        <v>1155000</v>
      </c>
    </row>
    <row r="61" spans="1:14" ht="12.95" customHeight="1">
      <c r="A61" s="57"/>
      <c r="B61" s="183" t="s">
        <v>88</v>
      </c>
      <c r="C61" s="184"/>
      <c r="D61" s="185"/>
      <c r="E61" s="186"/>
      <c r="F61" s="186"/>
      <c r="G61" s="186"/>
      <c r="H61" s="186"/>
      <c r="I61" s="186"/>
      <c r="J61" s="186"/>
      <c r="K61" s="187"/>
      <c r="L61" s="64">
        <f>SUM(L59:L60)</f>
        <v>25</v>
      </c>
      <c r="M61" s="64">
        <f>SUM(M59:M60)</f>
        <v>2485930</v>
      </c>
      <c r="N61" s="64">
        <f>SUM(N59:N60)</f>
        <v>5357542.04</v>
      </c>
    </row>
    <row r="62" spans="1:14" ht="12.95" customHeight="1">
      <c r="A62" s="57"/>
      <c r="B62" s="180" t="s">
        <v>31</v>
      </c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2"/>
    </row>
    <row r="63" spans="1:14" ht="12.95" customHeight="1">
      <c r="A63" s="57"/>
      <c r="B63" s="46" t="s">
        <v>203</v>
      </c>
      <c r="C63" s="58" t="s">
        <v>204</v>
      </c>
      <c r="D63" s="76">
        <v>25.99</v>
      </c>
      <c r="E63" s="76">
        <v>25.99</v>
      </c>
      <c r="F63" s="76">
        <v>25</v>
      </c>
      <c r="G63" s="76">
        <v>25.02</v>
      </c>
      <c r="H63" s="76">
        <v>26</v>
      </c>
      <c r="I63" s="76">
        <v>25</v>
      </c>
      <c r="J63" s="76">
        <v>26</v>
      </c>
      <c r="K63" s="77">
        <v>-3.85</v>
      </c>
      <c r="L63" s="78">
        <v>6</v>
      </c>
      <c r="M63" s="79">
        <v>5114</v>
      </c>
      <c r="N63" s="79">
        <v>127962.86</v>
      </c>
    </row>
    <row r="64" spans="1:14" ht="12.95" customHeight="1">
      <c r="A64" s="57"/>
      <c r="B64" s="183" t="s">
        <v>89</v>
      </c>
      <c r="C64" s="184"/>
      <c r="D64" s="185"/>
      <c r="E64" s="186"/>
      <c r="F64" s="186"/>
      <c r="G64" s="186"/>
      <c r="H64" s="186"/>
      <c r="I64" s="186"/>
      <c r="J64" s="186"/>
      <c r="K64" s="187"/>
      <c r="L64" s="63">
        <f>L63</f>
        <v>6</v>
      </c>
      <c r="M64" s="63">
        <f t="shared" ref="M64:N64" si="1">M63</f>
        <v>5114</v>
      </c>
      <c r="N64" s="63">
        <f t="shared" si="1"/>
        <v>127962.86</v>
      </c>
    </row>
    <row r="65" spans="1:14" s="51" customFormat="1" ht="12.95" customHeight="1">
      <c r="B65" s="65" t="s">
        <v>113</v>
      </c>
      <c r="C65" s="191"/>
      <c r="D65" s="192"/>
      <c r="E65" s="192"/>
      <c r="F65" s="192"/>
      <c r="G65" s="192"/>
      <c r="H65" s="192"/>
      <c r="I65" s="192"/>
      <c r="J65" s="192"/>
      <c r="K65" s="193"/>
      <c r="L65" s="66">
        <f>L61+L51+L57+L54+L64</f>
        <v>124</v>
      </c>
      <c r="M65" s="66">
        <f t="shared" ref="M65:N65" si="2">M61+M51+M57+M54+M64</f>
        <v>57049489</v>
      </c>
      <c r="N65" s="66">
        <f t="shared" si="2"/>
        <v>34944636.969999999</v>
      </c>
    </row>
    <row r="66" spans="1:14" s="51" customFormat="1" ht="37.5" customHeight="1">
      <c r="A66" s="50"/>
      <c r="B66" s="188" t="s">
        <v>311</v>
      </c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90"/>
    </row>
    <row r="67" spans="1:14" s="51" customFormat="1" ht="44.25" customHeight="1">
      <c r="B67" s="52" t="s">
        <v>15</v>
      </c>
      <c r="C67" s="53" t="s">
        <v>20</v>
      </c>
      <c r="D67" s="53" t="s">
        <v>21</v>
      </c>
      <c r="E67" s="53" t="s">
        <v>22</v>
      </c>
      <c r="F67" s="53" t="s">
        <v>23</v>
      </c>
      <c r="G67" s="53" t="s">
        <v>24</v>
      </c>
      <c r="H67" s="53" t="s">
        <v>25</v>
      </c>
      <c r="I67" s="53" t="s">
        <v>19</v>
      </c>
      <c r="J67" s="53" t="s">
        <v>26</v>
      </c>
      <c r="K67" s="54" t="s">
        <v>27</v>
      </c>
      <c r="L67" s="55" t="s">
        <v>28</v>
      </c>
      <c r="M67" s="55" t="s">
        <v>18</v>
      </c>
      <c r="N67" s="56" t="s">
        <v>7</v>
      </c>
    </row>
    <row r="68" spans="1:14" ht="12.95" customHeight="1">
      <c r="A68" s="57"/>
      <c r="B68" s="180" t="s">
        <v>29</v>
      </c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2"/>
    </row>
    <row r="69" spans="1:14" ht="12.95" customHeight="1">
      <c r="A69" s="57"/>
      <c r="B69" s="99" t="s">
        <v>316</v>
      </c>
      <c r="C69" s="100" t="s">
        <v>317</v>
      </c>
      <c r="D69" s="93">
        <v>0.22</v>
      </c>
      <c r="E69" s="93">
        <v>0.23</v>
      </c>
      <c r="F69" s="93">
        <v>0.22</v>
      </c>
      <c r="G69" s="93">
        <v>0.22</v>
      </c>
      <c r="H69" s="93">
        <v>0.23</v>
      </c>
      <c r="I69" s="93">
        <v>0.23</v>
      </c>
      <c r="J69" s="93">
        <v>0.23</v>
      </c>
      <c r="K69" s="94">
        <v>0</v>
      </c>
      <c r="L69" s="91">
        <v>24</v>
      </c>
      <c r="M69" s="92">
        <v>21000000</v>
      </c>
      <c r="N69" s="92">
        <v>4640000</v>
      </c>
    </row>
    <row r="70" spans="1:14" ht="12.95" customHeight="1">
      <c r="A70" s="57"/>
      <c r="B70" s="99" t="s">
        <v>318</v>
      </c>
      <c r="C70" s="100" t="s">
        <v>319</v>
      </c>
      <c r="D70" s="93">
        <v>0.05</v>
      </c>
      <c r="E70" s="93">
        <v>0.05</v>
      </c>
      <c r="F70" s="93">
        <v>0.05</v>
      </c>
      <c r="G70" s="93">
        <v>0.05</v>
      </c>
      <c r="H70" s="93">
        <v>0.05</v>
      </c>
      <c r="I70" s="93">
        <v>0.05</v>
      </c>
      <c r="J70" s="93">
        <v>0.05</v>
      </c>
      <c r="K70" s="94">
        <v>0</v>
      </c>
      <c r="L70" s="91">
        <v>45</v>
      </c>
      <c r="M70" s="92">
        <v>19514232</v>
      </c>
      <c r="N70" s="92">
        <v>975711.6</v>
      </c>
    </row>
    <row r="71" spans="1:14" ht="12.95" customHeight="1">
      <c r="A71" s="57"/>
      <c r="B71" s="183" t="s">
        <v>86</v>
      </c>
      <c r="C71" s="184"/>
      <c r="D71" s="185"/>
      <c r="E71" s="186"/>
      <c r="F71" s="186"/>
      <c r="G71" s="186"/>
      <c r="H71" s="186"/>
      <c r="I71" s="186"/>
      <c r="J71" s="186"/>
      <c r="K71" s="187"/>
      <c r="L71" s="59">
        <f>SUM(L69:L70)</f>
        <v>69</v>
      </c>
      <c r="M71" s="59">
        <f>SUM(M69:M70)</f>
        <v>40514232</v>
      </c>
      <c r="N71" s="60">
        <f>SUM(N69:N70)</f>
        <v>5615711.5999999996</v>
      </c>
    </row>
    <row r="72" spans="1:14" ht="12.95" customHeight="1">
      <c r="A72" s="57"/>
      <c r="B72" s="180" t="s">
        <v>81</v>
      </c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2"/>
    </row>
    <row r="73" spans="1:14" ht="12.95" customHeight="1">
      <c r="A73" s="57"/>
      <c r="B73" s="87" t="s">
        <v>138</v>
      </c>
      <c r="C73" s="88" t="s">
        <v>139</v>
      </c>
      <c r="D73" s="93">
        <v>1.21</v>
      </c>
      <c r="E73" s="93">
        <v>1.21</v>
      </c>
      <c r="F73" s="93">
        <v>1.21</v>
      </c>
      <c r="G73" s="93">
        <v>1.21</v>
      </c>
      <c r="H73" s="93">
        <v>1.21</v>
      </c>
      <c r="I73" s="93">
        <v>1.21</v>
      </c>
      <c r="J73" s="93">
        <v>1.21</v>
      </c>
      <c r="K73" s="94">
        <v>0</v>
      </c>
      <c r="L73" s="91">
        <v>3</v>
      </c>
      <c r="M73" s="92">
        <v>5616</v>
      </c>
      <c r="N73" s="92">
        <v>6795.36</v>
      </c>
    </row>
    <row r="74" spans="1:14" ht="12.95" customHeight="1">
      <c r="A74" s="57"/>
      <c r="B74" s="87" t="s">
        <v>84</v>
      </c>
      <c r="C74" s="88" t="s">
        <v>42</v>
      </c>
      <c r="D74" s="93">
        <v>1.39</v>
      </c>
      <c r="E74" s="93">
        <v>1.39</v>
      </c>
      <c r="F74" s="93">
        <v>1.37</v>
      </c>
      <c r="G74" s="93">
        <v>1.37</v>
      </c>
      <c r="H74" s="93">
        <v>1.39</v>
      </c>
      <c r="I74" s="93">
        <v>1.37</v>
      </c>
      <c r="J74" s="93">
        <v>1.39</v>
      </c>
      <c r="K74" s="94">
        <v>-1.44</v>
      </c>
      <c r="L74" s="91">
        <v>3</v>
      </c>
      <c r="M74" s="92">
        <v>120323</v>
      </c>
      <c r="N74" s="92">
        <v>164848.97</v>
      </c>
    </row>
    <row r="75" spans="1:14" ht="12.95" customHeight="1">
      <c r="A75" s="57"/>
      <c r="B75" s="183" t="s">
        <v>87</v>
      </c>
      <c r="C75" s="184"/>
      <c r="D75" s="185"/>
      <c r="E75" s="186"/>
      <c r="F75" s="186"/>
      <c r="G75" s="186"/>
      <c r="H75" s="186"/>
      <c r="I75" s="186"/>
      <c r="J75" s="186"/>
      <c r="K75" s="187"/>
      <c r="L75" s="64">
        <f>SUM(L73:L74)</f>
        <v>6</v>
      </c>
      <c r="M75" s="64">
        <f>SUM(M73:M74)</f>
        <v>125939</v>
      </c>
      <c r="N75" s="64">
        <f>SUM(N73:N74)</f>
        <v>171644.33</v>
      </c>
    </row>
    <row r="76" spans="1:14" ht="12.95" customHeight="1">
      <c r="A76" s="57"/>
      <c r="B76" s="180" t="s">
        <v>82</v>
      </c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2"/>
    </row>
    <row r="77" spans="1:14" ht="12.95" customHeight="1">
      <c r="A77" s="57"/>
      <c r="B77" s="87" t="s">
        <v>212</v>
      </c>
      <c r="C77" s="88" t="s">
        <v>211</v>
      </c>
      <c r="D77" s="93">
        <v>1.8</v>
      </c>
      <c r="E77" s="93">
        <v>1.8</v>
      </c>
      <c r="F77" s="93">
        <v>1.8</v>
      </c>
      <c r="G77" s="93">
        <v>1.8</v>
      </c>
      <c r="H77" s="93">
        <v>1.82</v>
      </c>
      <c r="I77" s="93">
        <v>1.8</v>
      </c>
      <c r="J77" s="93">
        <v>1.8</v>
      </c>
      <c r="K77" s="94">
        <v>0</v>
      </c>
      <c r="L77" s="91">
        <v>2</v>
      </c>
      <c r="M77" s="92">
        <v>122537</v>
      </c>
      <c r="N77" s="92">
        <v>220566.6</v>
      </c>
    </row>
    <row r="78" spans="1:14" ht="12.95" customHeight="1">
      <c r="A78" s="57"/>
      <c r="B78" s="87" t="s">
        <v>38</v>
      </c>
      <c r="C78" s="88" t="s">
        <v>39</v>
      </c>
      <c r="D78" s="93">
        <v>1.29</v>
      </c>
      <c r="E78" s="93">
        <v>1.29</v>
      </c>
      <c r="F78" s="93">
        <v>1.29</v>
      </c>
      <c r="G78" s="93">
        <v>1.29</v>
      </c>
      <c r="H78" s="93">
        <v>1.29</v>
      </c>
      <c r="I78" s="93">
        <v>1.29</v>
      </c>
      <c r="J78" s="93">
        <v>1.29</v>
      </c>
      <c r="K78" s="94">
        <v>0</v>
      </c>
      <c r="L78" s="91">
        <v>2</v>
      </c>
      <c r="M78" s="92">
        <v>363</v>
      </c>
      <c r="N78" s="92">
        <v>468.27</v>
      </c>
    </row>
    <row r="79" spans="1:14" ht="12.95" customHeight="1">
      <c r="A79" s="57"/>
      <c r="B79" s="183" t="s">
        <v>88</v>
      </c>
      <c r="C79" s="184"/>
      <c r="D79" s="185"/>
      <c r="E79" s="186"/>
      <c r="F79" s="186"/>
      <c r="G79" s="186"/>
      <c r="H79" s="186"/>
      <c r="I79" s="186"/>
      <c r="J79" s="186"/>
      <c r="K79" s="187"/>
      <c r="L79" s="64">
        <f>SUM(L77:L78)</f>
        <v>4</v>
      </c>
      <c r="M79" s="64">
        <f>SUM(M77:M78)</f>
        <v>122900</v>
      </c>
      <c r="N79" s="64">
        <f>SUM(N77:N78)</f>
        <v>221034.87</v>
      </c>
    </row>
    <row r="80" spans="1:14" ht="12.95" customHeight="1">
      <c r="A80" s="57"/>
      <c r="B80" s="180" t="s">
        <v>31</v>
      </c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2"/>
    </row>
    <row r="81" spans="1:14" ht="12.95" customHeight="1">
      <c r="A81" s="57"/>
      <c r="B81" s="87" t="s">
        <v>326</v>
      </c>
      <c r="C81" s="88" t="s">
        <v>327</v>
      </c>
      <c r="D81" s="93">
        <v>9.01</v>
      </c>
      <c r="E81" s="93">
        <v>9.3000000000000007</v>
      </c>
      <c r="F81" s="93">
        <v>9</v>
      </c>
      <c r="G81" s="93">
        <v>9.01</v>
      </c>
      <c r="H81" s="93">
        <v>9.07</v>
      </c>
      <c r="I81" s="93">
        <v>9</v>
      </c>
      <c r="J81" s="93">
        <v>9.1</v>
      </c>
      <c r="K81" s="94">
        <v>-1.098901098901095</v>
      </c>
      <c r="L81" s="91">
        <v>26</v>
      </c>
      <c r="M81" s="92">
        <v>2364440</v>
      </c>
      <c r="N81" s="92">
        <v>21292475</v>
      </c>
    </row>
    <row r="82" spans="1:14" ht="12.95" customHeight="1">
      <c r="A82" s="57"/>
      <c r="B82" s="87" t="s">
        <v>154</v>
      </c>
      <c r="C82" s="88" t="s">
        <v>155</v>
      </c>
      <c r="D82" s="93">
        <v>21.85</v>
      </c>
      <c r="E82" s="93">
        <v>21.85</v>
      </c>
      <c r="F82" s="93">
        <v>21.25</v>
      </c>
      <c r="G82" s="93">
        <v>21.49</v>
      </c>
      <c r="H82" s="93">
        <v>21.37</v>
      </c>
      <c r="I82" s="93">
        <v>21.7</v>
      </c>
      <c r="J82" s="93">
        <v>21.85</v>
      </c>
      <c r="K82" s="94">
        <v>-0.69</v>
      </c>
      <c r="L82" s="91">
        <v>33</v>
      </c>
      <c r="M82" s="92">
        <v>1510612</v>
      </c>
      <c r="N82" s="92">
        <v>32462866.199999999</v>
      </c>
    </row>
    <row r="83" spans="1:14" ht="12.95" customHeight="1">
      <c r="A83" s="57"/>
      <c r="B83" s="87" t="s">
        <v>207</v>
      </c>
      <c r="C83" s="88" t="s">
        <v>208</v>
      </c>
      <c r="D83" s="93">
        <v>24.3</v>
      </c>
      <c r="E83" s="93">
        <v>24.3</v>
      </c>
      <c r="F83" s="93">
        <v>24.3</v>
      </c>
      <c r="G83" s="93">
        <v>24.3</v>
      </c>
      <c r="H83" s="93">
        <v>25.06</v>
      </c>
      <c r="I83" s="93">
        <v>24.3</v>
      </c>
      <c r="J83" s="93">
        <v>24.3</v>
      </c>
      <c r="K83" s="94">
        <v>0</v>
      </c>
      <c r="L83" s="91">
        <v>1</v>
      </c>
      <c r="M83" s="92">
        <v>204</v>
      </c>
      <c r="N83" s="92">
        <v>4957.2</v>
      </c>
    </row>
    <row r="84" spans="1:14" ht="12.95" customHeight="1">
      <c r="A84" s="57"/>
      <c r="B84" s="183" t="s">
        <v>89</v>
      </c>
      <c r="C84" s="184"/>
      <c r="D84" s="185"/>
      <c r="E84" s="186"/>
      <c r="F84" s="186"/>
      <c r="G84" s="186"/>
      <c r="H84" s="186"/>
      <c r="I84" s="186"/>
      <c r="J84" s="186"/>
      <c r="K84" s="187"/>
      <c r="L84" s="64">
        <f>SUM(L81:L83)</f>
        <v>60</v>
      </c>
      <c r="M84" s="64">
        <f>SUM(M81:M83)</f>
        <v>3875256</v>
      </c>
      <c r="N84" s="64">
        <f>SUM(N81:N83)</f>
        <v>53760298.400000006</v>
      </c>
    </row>
    <row r="85" spans="1:14" ht="12.95" customHeight="1">
      <c r="A85" s="57"/>
      <c r="B85" s="180" t="s">
        <v>83</v>
      </c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2"/>
    </row>
    <row r="86" spans="1:14" ht="12.95" customHeight="1">
      <c r="A86" s="57"/>
      <c r="B86" s="99" t="s">
        <v>330</v>
      </c>
      <c r="C86" s="100" t="s">
        <v>331</v>
      </c>
      <c r="D86" s="76">
        <v>7.9</v>
      </c>
      <c r="E86" s="76">
        <v>9.2799999999999994</v>
      </c>
      <c r="F86" s="76">
        <v>7.9</v>
      </c>
      <c r="G86" s="76">
        <v>8.6199999999999992</v>
      </c>
      <c r="H86" s="76">
        <v>7.65</v>
      </c>
      <c r="I86" s="76">
        <v>8.6999999999999993</v>
      </c>
      <c r="J86" s="76">
        <v>7.6</v>
      </c>
      <c r="K86" s="77">
        <v>14.473684210526304</v>
      </c>
      <c r="L86" s="78">
        <v>21</v>
      </c>
      <c r="M86" s="79">
        <v>188125</v>
      </c>
      <c r="N86" s="79">
        <v>1620869.44</v>
      </c>
    </row>
    <row r="87" spans="1:14" ht="12.95" customHeight="1">
      <c r="A87" s="57"/>
      <c r="B87" s="99" t="s">
        <v>242</v>
      </c>
      <c r="C87" s="100" t="s">
        <v>243</v>
      </c>
      <c r="D87" s="76">
        <v>5.55</v>
      </c>
      <c r="E87" s="76">
        <v>5.61</v>
      </c>
      <c r="F87" s="76">
        <v>5.45</v>
      </c>
      <c r="G87" s="76">
        <v>5.5</v>
      </c>
      <c r="H87" s="76">
        <v>5.55</v>
      </c>
      <c r="I87" s="76">
        <v>5.53</v>
      </c>
      <c r="J87" s="76">
        <v>5.57</v>
      </c>
      <c r="K87" s="77">
        <v>-0.72</v>
      </c>
      <c r="L87" s="78">
        <v>71</v>
      </c>
      <c r="M87" s="79">
        <v>18573552</v>
      </c>
      <c r="N87" s="79">
        <v>102090047.45999999</v>
      </c>
    </row>
    <row r="88" spans="1:14" ht="12.95" customHeight="1">
      <c r="A88" s="57"/>
      <c r="B88" s="99" t="s">
        <v>332</v>
      </c>
      <c r="C88" s="100" t="s">
        <v>333</v>
      </c>
      <c r="D88" s="76">
        <v>0.36</v>
      </c>
      <c r="E88" s="76">
        <v>0.36</v>
      </c>
      <c r="F88" s="76">
        <v>0.36</v>
      </c>
      <c r="G88" s="76">
        <v>0.36</v>
      </c>
      <c r="H88" s="76">
        <v>0.36</v>
      </c>
      <c r="I88" s="76">
        <v>0.36</v>
      </c>
      <c r="J88" s="76">
        <v>0.36</v>
      </c>
      <c r="K88" s="77">
        <v>0</v>
      </c>
      <c r="L88" s="78">
        <v>1</v>
      </c>
      <c r="M88" s="79">
        <v>2761</v>
      </c>
      <c r="N88" s="79">
        <v>993.96</v>
      </c>
    </row>
    <row r="89" spans="1:14" ht="12.95" customHeight="1">
      <c r="A89" s="57"/>
      <c r="B89" s="183" t="s">
        <v>235</v>
      </c>
      <c r="C89" s="184"/>
      <c r="D89" s="185"/>
      <c r="E89" s="186"/>
      <c r="F89" s="186"/>
      <c r="G89" s="186"/>
      <c r="H89" s="186"/>
      <c r="I89" s="186"/>
      <c r="J89" s="186"/>
      <c r="K89" s="187"/>
      <c r="L89" s="63">
        <f>SUM(L86:L88)</f>
        <v>93</v>
      </c>
      <c r="M89" s="60">
        <f>SUM(M86:M88)</f>
        <v>18764438</v>
      </c>
      <c r="N89" s="60">
        <f>SUM(N86:N88)</f>
        <v>103711910.85999998</v>
      </c>
    </row>
    <row r="90" spans="1:14" s="51" customFormat="1" ht="12.95" customHeight="1">
      <c r="B90" s="65" t="s">
        <v>69</v>
      </c>
      <c r="C90" s="191"/>
      <c r="D90" s="192"/>
      <c r="E90" s="192"/>
      <c r="F90" s="192"/>
      <c r="G90" s="192"/>
      <c r="H90" s="192"/>
      <c r="I90" s="192"/>
      <c r="J90" s="192"/>
      <c r="K90" s="193"/>
      <c r="L90" s="66">
        <f>L79+L84+L89+L75+L71</f>
        <v>232</v>
      </c>
      <c r="M90" s="66">
        <f t="shared" ref="M90:N90" si="3">M79+M84+M89+M75+M71</f>
        <v>63402765</v>
      </c>
      <c r="N90" s="66">
        <f t="shared" si="3"/>
        <v>163480600.06</v>
      </c>
    </row>
    <row r="91" spans="1:14" s="51" customFormat="1" ht="12.95" customHeight="1">
      <c r="B91" s="65" t="s">
        <v>40</v>
      </c>
      <c r="C91" s="191"/>
      <c r="D91" s="192"/>
      <c r="E91" s="192"/>
      <c r="F91" s="192"/>
      <c r="G91" s="192"/>
      <c r="H91" s="192"/>
      <c r="I91" s="192"/>
      <c r="J91" s="192"/>
      <c r="K91" s="193"/>
      <c r="L91" s="66">
        <f>L90+L65+L45</f>
        <v>1453</v>
      </c>
      <c r="M91" s="66">
        <f>M90+M65+M45</f>
        <v>913336692</v>
      </c>
      <c r="N91" s="66">
        <f>N90+N65+N45</f>
        <v>1180605996.7500002</v>
      </c>
    </row>
    <row r="92" spans="1:14" ht="12.95" customHeight="1">
      <c r="A92" s="57"/>
      <c r="N92" s="70"/>
    </row>
    <row r="93" spans="1:14" s="51" customFormat="1" ht="18.75" customHeight="1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</row>
    <row r="94" spans="1:14" s="51" customFormat="1" ht="18.75" customHeight="1">
      <c r="B94" s="57"/>
      <c r="C94" s="67"/>
      <c r="D94" s="57"/>
      <c r="E94" s="57"/>
      <c r="F94" s="57"/>
      <c r="G94" s="57"/>
      <c r="H94" s="57"/>
      <c r="I94" s="57"/>
      <c r="J94" s="68"/>
      <c r="K94" s="69"/>
      <c r="L94" s="70"/>
      <c r="M94" s="70"/>
      <c r="N94" s="71"/>
    </row>
    <row r="95" spans="1:14" ht="12.95" customHeight="1">
      <c r="A95" s="57"/>
    </row>
  </sheetData>
  <mergeCells count="58">
    <mergeCell ref="C91:K91"/>
    <mergeCell ref="B66:N66"/>
    <mergeCell ref="C90:K90"/>
    <mergeCell ref="B76:N76"/>
    <mergeCell ref="B79:C79"/>
    <mergeCell ref="D79:K79"/>
    <mergeCell ref="B80:N80"/>
    <mergeCell ref="B84:C84"/>
    <mergeCell ref="D84:K84"/>
    <mergeCell ref="B89:C89"/>
    <mergeCell ref="D89:K89"/>
    <mergeCell ref="B75:C75"/>
    <mergeCell ref="D75:K75"/>
    <mergeCell ref="B68:N68"/>
    <mergeCell ref="B71:C71"/>
    <mergeCell ref="D71:K71"/>
    <mergeCell ref="C65:K65"/>
    <mergeCell ref="B85:N85"/>
    <mergeCell ref="B46:N46"/>
    <mergeCell ref="B48:N48"/>
    <mergeCell ref="B61:C61"/>
    <mergeCell ref="D61:K61"/>
    <mergeCell ref="B58:N58"/>
    <mergeCell ref="B55:N55"/>
    <mergeCell ref="B57:C57"/>
    <mergeCell ref="D57:K57"/>
    <mergeCell ref="B52:N52"/>
    <mergeCell ref="B54:C54"/>
    <mergeCell ref="D54:K54"/>
    <mergeCell ref="D51:K51"/>
    <mergeCell ref="B51:C51"/>
    <mergeCell ref="B72:N72"/>
    <mergeCell ref="C45:K45"/>
    <mergeCell ref="B20:N20"/>
    <mergeCell ref="B23:C23"/>
    <mergeCell ref="D23:K23"/>
    <mergeCell ref="D41:K41"/>
    <mergeCell ref="B41:C41"/>
    <mergeCell ref="B42:N42"/>
    <mergeCell ref="B44:C44"/>
    <mergeCell ref="D44:K44"/>
    <mergeCell ref="B38:N38"/>
    <mergeCell ref="B62:N62"/>
    <mergeCell ref="B64:C64"/>
    <mergeCell ref="D64:K64"/>
    <mergeCell ref="B1:N1"/>
    <mergeCell ref="D37:K37"/>
    <mergeCell ref="B37:C37"/>
    <mergeCell ref="B3:N3"/>
    <mergeCell ref="B28:N28"/>
    <mergeCell ref="B24:N24"/>
    <mergeCell ref="B27:C27"/>
    <mergeCell ref="D15:K15"/>
    <mergeCell ref="B15:C15"/>
    <mergeCell ref="B16:N16"/>
    <mergeCell ref="B19:C19"/>
    <mergeCell ref="D19:K19"/>
    <mergeCell ref="D27:K27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6"/>
  <sheetViews>
    <sheetView zoomScale="130" zoomScaleNormal="130" workbookViewId="0">
      <selection activeCell="F61" sqref="F61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97" t="s">
        <v>308</v>
      </c>
      <c r="B1" s="197"/>
      <c r="C1" s="197"/>
      <c r="D1" s="197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.95" customHeight="1">
      <c r="A3" s="198" t="s">
        <v>29</v>
      </c>
      <c r="B3" s="199"/>
      <c r="C3" s="199"/>
      <c r="D3" s="200"/>
    </row>
    <row r="4" spans="1:4" ht="12.95" customHeight="1">
      <c r="A4" s="99" t="s">
        <v>304</v>
      </c>
      <c r="B4" s="100" t="s">
        <v>303</v>
      </c>
      <c r="C4" s="93">
        <v>0.96</v>
      </c>
      <c r="D4" s="93">
        <v>0.96</v>
      </c>
    </row>
    <row r="5" spans="1:4" ht="12.95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.95" customHeight="1">
      <c r="A6" s="99" t="s">
        <v>269</v>
      </c>
      <c r="B6" s="100" t="s">
        <v>270</v>
      </c>
      <c r="C6" s="93">
        <v>0.32</v>
      </c>
      <c r="D6" s="93">
        <v>0.32</v>
      </c>
    </row>
    <row r="7" spans="1:4" ht="12.95" customHeight="1">
      <c r="A7" s="99" t="s">
        <v>229</v>
      </c>
      <c r="B7" s="100" t="s">
        <v>230</v>
      </c>
      <c r="C7" s="93">
        <v>1.35</v>
      </c>
      <c r="D7" s="93">
        <v>1.35</v>
      </c>
    </row>
    <row r="8" spans="1:4" ht="12.95" customHeight="1">
      <c r="A8" s="99" t="s">
        <v>250</v>
      </c>
      <c r="B8" s="100" t="s">
        <v>251</v>
      </c>
      <c r="C8" s="93">
        <v>1.75</v>
      </c>
      <c r="D8" s="93">
        <v>1.75</v>
      </c>
    </row>
    <row r="9" spans="1:4" ht="12.95" customHeight="1">
      <c r="A9" s="194" t="s">
        <v>91</v>
      </c>
      <c r="B9" s="195"/>
      <c r="C9" s="195"/>
      <c r="D9" s="196"/>
    </row>
    <row r="10" spans="1:4" ht="12.95" customHeight="1">
      <c r="A10" s="46" t="s">
        <v>187</v>
      </c>
      <c r="B10" s="58" t="s">
        <v>188</v>
      </c>
      <c r="C10" s="76">
        <v>0.73</v>
      </c>
      <c r="D10" s="93">
        <v>0.73</v>
      </c>
    </row>
    <row r="11" spans="1:4" ht="12.95" customHeight="1">
      <c r="A11" s="194" t="s">
        <v>81</v>
      </c>
      <c r="B11" s="195"/>
      <c r="C11" s="195"/>
      <c r="D11" s="196"/>
    </row>
    <row r="12" spans="1:4" ht="12.95" customHeight="1">
      <c r="A12" s="46" t="s">
        <v>93</v>
      </c>
      <c r="B12" s="58" t="s">
        <v>92</v>
      </c>
      <c r="C12" s="76">
        <v>7</v>
      </c>
      <c r="D12" s="76">
        <v>7</v>
      </c>
    </row>
    <row r="13" spans="1:4" ht="12.95" customHeight="1">
      <c r="A13" s="99" t="s">
        <v>130</v>
      </c>
      <c r="B13" s="100" t="s">
        <v>131</v>
      </c>
      <c r="C13" s="93">
        <v>4.34</v>
      </c>
      <c r="D13" s="93">
        <v>4.32</v>
      </c>
    </row>
    <row r="14" spans="1:4" ht="12.95" customHeight="1">
      <c r="A14" s="99" t="s">
        <v>227</v>
      </c>
      <c r="B14" s="100" t="s">
        <v>228</v>
      </c>
      <c r="C14" s="93">
        <v>0.69</v>
      </c>
      <c r="D14" s="93">
        <v>0.69</v>
      </c>
    </row>
    <row r="15" spans="1:4" ht="12.95" customHeight="1">
      <c r="A15" s="194" t="s">
        <v>82</v>
      </c>
      <c r="B15" s="195"/>
      <c r="C15" s="195"/>
      <c r="D15" s="196"/>
    </row>
    <row r="16" spans="1:4" ht="12.95" customHeight="1">
      <c r="A16" s="46" t="s">
        <v>123</v>
      </c>
      <c r="B16" s="58" t="s">
        <v>124</v>
      </c>
      <c r="C16" s="93">
        <v>1.36</v>
      </c>
      <c r="D16" s="93">
        <v>1.36</v>
      </c>
    </row>
    <row r="17" spans="1:4" ht="12.95" customHeight="1">
      <c r="A17" s="46" t="s">
        <v>106</v>
      </c>
      <c r="B17" s="58" t="s">
        <v>107</v>
      </c>
      <c r="C17" s="76">
        <v>1.94</v>
      </c>
      <c r="D17" s="76">
        <v>1.94</v>
      </c>
    </row>
    <row r="18" spans="1:4" ht="12.95" customHeight="1">
      <c r="A18" s="46" t="s">
        <v>94</v>
      </c>
      <c r="B18" s="58" t="s">
        <v>95</v>
      </c>
      <c r="C18" s="76">
        <v>5.04</v>
      </c>
      <c r="D18" s="76">
        <v>5.04</v>
      </c>
    </row>
    <row r="19" spans="1:4" ht="12.95" customHeight="1">
      <c r="A19" s="194" t="s">
        <v>31</v>
      </c>
      <c r="B19" s="195" t="s">
        <v>31</v>
      </c>
      <c r="C19" s="195"/>
      <c r="D19" s="196"/>
    </row>
    <row r="20" spans="1:4" ht="12.95" customHeight="1">
      <c r="A20" s="46" t="s">
        <v>223</v>
      </c>
      <c r="B20" s="58" t="s">
        <v>224</v>
      </c>
      <c r="C20" s="76">
        <v>60.91</v>
      </c>
      <c r="D20" s="76">
        <v>61</v>
      </c>
    </row>
    <row r="21" spans="1:4" ht="12.95" customHeight="1">
      <c r="A21" s="46" t="s">
        <v>201</v>
      </c>
      <c r="B21" s="58" t="s">
        <v>202</v>
      </c>
      <c r="C21" s="76">
        <v>13.65</v>
      </c>
      <c r="D21" s="76">
        <v>13.65</v>
      </c>
    </row>
    <row r="22" spans="1:4" ht="12.95" customHeight="1">
      <c r="A22" s="198" t="s">
        <v>83</v>
      </c>
      <c r="B22" s="199"/>
      <c r="C22" s="199"/>
      <c r="D22" s="200"/>
    </row>
    <row r="23" spans="1:4" ht="12.95" customHeight="1">
      <c r="A23" s="46" t="s">
        <v>189</v>
      </c>
      <c r="B23" s="58" t="s">
        <v>190</v>
      </c>
      <c r="C23" s="76">
        <v>5.99</v>
      </c>
      <c r="D23" s="76">
        <v>5.99</v>
      </c>
    </row>
    <row r="24" spans="1:4" ht="12.95" customHeight="1">
      <c r="A24" s="46" t="s">
        <v>295</v>
      </c>
      <c r="B24" s="58" t="s">
        <v>296</v>
      </c>
      <c r="C24" s="76">
        <v>4.7</v>
      </c>
      <c r="D24" s="76">
        <v>4.7</v>
      </c>
    </row>
    <row r="25" spans="1:4" ht="12.95" customHeight="1">
      <c r="A25" s="46" t="s">
        <v>267</v>
      </c>
      <c r="B25" s="58" t="s">
        <v>268</v>
      </c>
      <c r="C25" s="76">
        <v>11</v>
      </c>
      <c r="D25" s="76">
        <v>11</v>
      </c>
    </row>
    <row r="26" spans="1:4" ht="12.95" customHeight="1">
      <c r="A26" s="72" t="s">
        <v>41</v>
      </c>
      <c r="B26" s="72" t="s">
        <v>20</v>
      </c>
      <c r="C26" s="72" t="s">
        <v>90</v>
      </c>
      <c r="D26" s="72" t="s">
        <v>19</v>
      </c>
    </row>
    <row r="27" spans="1:4" ht="12.95" customHeight="1">
      <c r="A27" s="194" t="s">
        <v>29</v>
      </c>
      <c r="B27" s="195"/>
      <c r="C27" s="195"/>
      <c r="D27" s="196"/>
    </row>
    <row r="28" spans="1:4" ht="12.95" customHeight="1">
      <c r="A28" s="46" t="s">
        <v>179</v>
      </c>
      <c r="B28" s="58" t="s">
        <v>180</v>
      </c>
      <c r="C28" s="93">
        <v>7.0000000000000007E-2</v>
      </c>
      <c r="D28" s="93">
        <v>7.0000000000000007E-2</v>
      </c>
    </row>
    <row r="29" spans="1:4" ht="12.95" customHeight="1">
      <c r="A29" s="99" t="s">
        <v>197</v>
      </c>
      <c r="B29" s="100" t="s">
        <v>198</v>
      </c>
      <c r="C29" s="93">
        <v>0.2</v>
      </c>
      <c r="D29" s="93">
        <v>0.2</v>
      </c>
    </row>
    <row r="30" spans="1:4" ht="12.95" customHeight="1">
      <c r="A30" s="99" t="s">
        <v>195</v>
      </c>
      <c r="B30" s="100" t="s">
        <v>196</v>
      </c>
      <c r="C30" s="93">
        <v>0.27</v>
      </c>
      <c r="D30" s="93">
        <v>0.27</v>
      </c>
    </row>
    <row r="31" spans="1:4" ht="12.95" customHeight="1">
      <c r="A31" s="99" t="s">
        <v>280</v>
      </c>
      <c r="B31" s="100" t="s">
        <v>281</v>
      </c>
      <c r="C31" s="93">
        <v>1</v>
      </c>
      <c r="D31" s="93">
        <v>1</v>
      </c>
    </row>
    <row r="32" spans="1:4" ht="12.95" customHeight="1">
      <c r="A32" s="99" t="s">
        <v>265</v>
      </c>
      <c r="B32" s="100" t="s">
        <v>266</v>
      </c>
      <c r="C32" s="93">
        <v>0.85</v>
      </c>
      <c r="D32" s="93">
        <v>0.85</v>
      </c>
    </row>
    <row r="33" spans="1:4" ht="12.95" customHeight="1">
      <c r="A33" s="99" t="s">
        <v>246</v>
      </c>
      <c r="B33" s="100" t="s">
        <v>247</v>
      </c>
      <c r="C33" s="93">
        <v>1</v>
      </c>
      <c r="D33" s="93">
        <v>1</v>
      </c>
    </row>
    <row r="34" spans="1:4" ht="12.95" customHeight="1">
      <c r="A34" s="46" t="s">
        <v>215</v>
      </c>
      <c r="B34" s="58" t="s">
        <v>216</v>
      </c>
      <c r="C34" s="93">
        <v>0.05</v>
      </c>
      <c r="D34" s="93">
        <v>0.05</v>
      </c>
    </row>
    <row r="35" spans="1:4" ht="12.95" customHeight="1">
      <c r="A35" s="99" t="s">
        <v>283</v>
      </c>
      <c r="B35" s="100" t="s">
        <v>282</v>
      </c>
      <c r="C35" s="93">
        <v>0.09</v>
      </c>
      <c r="D35" s="93">
        <v>0.09</v>
      </c>
    </row>
    <row r="36" spans="1:4" ht="12.95" customHeight="1">
      <c r="A36" s="99" t="s">
        <v>231</v>
      </c>
      <c r="B36" s="100" t="s">
        <v>232</v>
      </c>
      <c r="C36" s="93">
        <v>1</v>
      </c>
      <c r="D36" s="93">
        <v>1</v>
      </c>
    </row>
    <row r="37" spans="1:4" ht="12.95" customHeight="1">
      <c r="A37" s="46" t="s">
        <v>244</v>
      </c>
      <c r="B37" s="58" t="s">
        <v>245</v>
      </c>
      <c r="C37" s="76">
        <v>0.11</v>
      </c>
      <c r="D37" s="93">
        <v>0.11</v>
      </c>
    </row>
    <row r="38" spans="1:4" ht="12.95" customHeight="1">
      <c r="A38" s="46" t="s">
        <v>246</v>
      </c>
      <c r="B38" s="58" t="s">
        <v>247</v>
      </c>
      <c r="C38" s="93">
        <v>1</v>
      </c>
      <c r="D38" s="93">
        <v>1</v>
      </c>
    </row>
    <row r="39" spans="1:4" ht="12.95" customHeight="1">
      <c r="A39" s="99" t="s">
        <v>236</v>
      </c>
      <c r="B39" s="100" t="s">
        <v>237</v>
      </c>
      <c r="C39" s="93">
        <v>1.01</v>
      </c>
      <c r="D39" s="93">
        <v>1.01</v>
      </c>
    </row>
    <row r="40" spans="1:4" ht="12.95" customHeight="1">
      <c r="A40" s="99" t="s">
        <v>185</v>
      </c>
      <c r="B40" s="100" t="s">
        <v>186</v>
      </c>
      <c r="C40" s="93">
        <v>1.05</v>
      </c>
      <c r="D40" s="93">
        <v>1.05</v>
      </c>
    </row>
    <row r="41" spans="1:4" ht="12.95" customHeight="1">
      <c r="A41" s="46" t="s">
        <v>156</v>
      </c>
      <c r="B41" s="58" t="s">
        <v>157</v>
      </c>
      <c r="C41" s="81">
        <v>1</v>
      </c>
      <c r="D41" s="84">
        <v>1</v>
      </c>
    </row>
    <row r="42" spans="1:4" ht="12.95" customHeight="1">
      <c r="A42" s="82" t="s">
        <v>150</v>
      </c>
      <c r="B42" s="83" t="s">
        <v>151</v>
      </c>
      <c r="C42" s="81">
        <v>1</v>
      </c>
      <c r="D42" s="81">
        <v>1</v>
      </c>
    </row>
    <row r="43" spans="1:4" ht="12.95" customHeight="1">
      <c r="A43" s="46" t="s">
        <v>134</v>
      </c>
      <c r="B43" s="58" t="s">
        <v>135</v>
      </c>
      <c r="C43" s="81">
        <v>0.75</v>
      </c>
      <c r="D43" s="81">
        <v>0.75</v>
      </c>
    </row>
    <row r="44" spans="1:4" ht="12.95" customHeight="1">
      <c r="A44" s="46" t="s">
        <v>96</v>
      </c>
      <c r="B44" s="58" t="s">
        <v>97</v>
      </c>
      <c r="C44" s="81">
        <v>0.94</v>
      </c>
      <c r="D44" s="81">
        <v>0.94</v>
      </c>
    </row>
    <row r="45" spans="1:4" ht="12.95" customHeight="1">
      <c r="A45" s="194" t="s">
        <v>125</v>
      </c>
      <c r="B45" s="195"/>
      <c r="C45" s="195"/>
      <c r="D45" s="196"/>
    </row>
    <row r="46" spans="1:4" ht="12.95" customHeight="1">
      <c r="A46" s="46" t="s">
        <v>168</v>
      </c>
      <c r="B46" s="58" t="s">
        <v>167</v>
      </c>
      <c r="C46" s="93">
        <v>0.68</v>
      </c>
      <c r="D46" s="93">
        <v>0.68</v>
      </c>
    </row>
    <row r="47" spans="1:4" ht="12.95" customHeight="1">
      <c r="A47" s="99" t="s">
        <v>271</v>
      </c>
      <c r="B47" s="100" t="s">
        <v>272</v>
      </c>
      <c r="C47" s="93">
        <v>1.26</v>
      </c>
      <c r="D47" s="93">
        <v>1.26</v>
      </c>
    </row>
    <row r="48" spans="1:4" ht="12.95" customHeight="1">
      <c r="A48" s="194" t="s">
        <v>91</v>
      </c>
      <c r="B48" s="195"/>
      <c r="C48" s="195"/>
      <c r="D48" s="196"/>
    </row>
    <row r="49" spans="1:4" ht="12.95" customHeight="1">
      <c r="A49" s="99" t="s">
        <v>284</v>
      </c>
      <c r="B49" s="100" t="s">
        <v>285</v>
      </c>
      <c r="C49" s="93">
        <v>0.82</v>
      </c>
      <c r="D49" s="109">
        <v>0.82</v>
      </c>
    </row>
    <row r="50" spans="1:4" ht="12.95" customHeight="1">
      <c r="A50" s="194" t="s">
        <v>81</v>
      </c>
      <c r="B50" s="195"/>
      <c r="C50" s="195"/>
      <c r="D50" s="196"/>
    </row>
    <row r="51" spans="1:4" ht="12.95" customHeight="1">
      <c r="A51" s="99" t="s">
        <v>221</v>
      </c>
      <c r="B51" s="100" t="s">
        <v>222</v>
      </c>
      <c r="C51" s="93">
        <v>1</v>
      </c>
      <c r="D51" s="93">
        <v>1</v>
      </c>
    </row>
    <row r="52" spans="1:4" ht="12.95" customHeight="1">
      <c r="A52" s="194" t="s">
        <v>82</v>
      </c>
      <c r="B52" s="195"/>
      <c r="C52" s="195"/>
      <c r="D52" s="196"/>
    </row>
    <row r="53" spans="1:4" ht="12.95" customHeight="1">
      <c r="A53" s="87" t="s">
        <v>174</v>
      </c>
      <c r="B53" s="88" t="s">
        <v>173</v>
      </c>
      <c r="C53" s="93">
        <v>3</v>
      </c>
      <c r="D53" s="93">
        <v>3</v>
      </c>
    </row>
    <row r="54" spans="1:4" ht="12.95" customHeight="1">
      <c r="A54" s="99" t="s">
        <v>206</v>
      </c>
      <c r="B54" s="100" t="s">
        <v>205</v>
      </c>
      <c r="C54" s="93">
        <v>100</v>
      </c>
      <c r="D54" s="93">
        <v>100</v>
      </c>
    </row>
    <row r="55" spans="1:4" ht="12.95" customHeight="1">
      <c r="A55" s="72" t="s">
        <v>41</v>
      </c>
      <c r="B55" s="72" t="s">
        <v>20</v>
      </c>
      <c r="C55" s="72" t="s">
        <v>90</v>
      </c>
      <c r="D55" s="72" t="s">
        <v>19</v>
      </c>
    </row>
    <row r="56" spans="1:4" ht="12.95" customHeight="1">
      <c r="A56" s="194" t="s">
        <v>29</v>
      </c>
      <c r="B56" s="195"/>
      <c r="C56" s="195"/>
      <c r="D56" s="196"/>
    </row>
    <row r="57" spans="1:4" ht="12.95" customHeight="1">
      <c r="A57" s="99" t="s">
        <v>314</v>
      </c>
      <c r="B57" s="100" t="s">
        <v>315</v>
      </c>
      <c r="C57" s="93">
        <v>0.14000000000000001</v>
      </c>
      <c r="D57" s="93">
        <v>0.15</v>
      </c>
    </row>
    <row r="58" spans="1:4" ht="12.95" customHeight="1">
      <c r="A58" s="99" t="s">
        <v>320</v>
      </c>
      <c r="B58" s="100" t="s">
        <v>321</v>
      </c>
      <c r="C58" s="93">
        <v>0.16</v>
      </c>
      <c r="D58" s="93">
        <v>0.16</v>
      </c>
    </row>
    <row r="59" spans="1:4" ht="12.95" customHeight="1">
      <c r="A59" s="99" t="s">
        <v>322</v>
      </c>
      <c r="B59" s="100" t="s">
        <v>323</v>
      </c>
      <c r="C59" s="93">
        <v>1</v>
      </c>
      <c r="D59" s="93">
        <v>1</v>
      </c>
    </row>
    <row r="60" spans="1:4" ht="12.95" customHeight="1">
      <c r="A60" s="99" t="s">
        <v>324</v>
      </c>
      <c r="B60" s="100" t="s">
        <v>325</v>
      </c>
      <c r="C60" s="93">
        <v>1</v>
      </c>
      <c r="D60" s="93">
        <v>1</v>
      </c>
    </row>
    <row r="61" spans="1:4" ht="12.95" customHeight="1">
      <c r="A61" s="198" t="s">
        <v>82</v>
      </c>
      <c r="B61" s="199"/>
      <c r="C61" s="199"/>
      <c r="D61" s="200"/>
    </row>
    <row r="62" spans="1:4" ht="12.95" customHeight="1">
      <c r="A62" s="87" t="s">
        <v>171</v>
      </c>
      <c r="B62" s="88" t="s">
        <v>172</v>
      </c>
      <c r="C62" s="93">
        <v>1.37</v>
      </c>
      <c r="D62" s="93">
        <v>1.37</v>
      </c>
    </row>
    <row r="63" spans="1:4" ht="12.95" customHeight="1">
      <c r="A63" s="87" t="s">
        <v>98</v>
      </c>
      <c r="B63" s="88" t="s">
        <v>99</v>
      </c>
      <c r="C63" s="93">
        <v>1.35</v>
      </c>
      <c r="D63" s="93">
        <v>1.35</v>
      </c>
    </row>
    <row r="64" spans="1:4" ht="12.95" customHeight="1">
      <c r="A64" s="87" t="s">
        <v>142</v>
      </c>
      <c r="B64" s="88" t="s">
        <v>143</v>
      </c>
      <c r="C64" s="93">
        <v>1.78</v>
      </c>
      <c r="D64" s="93">
        <v>1.78</v>
      </c>
    </row>
    <row r="65" spans="1:4" ht="12.95" customHeight="1">
      <c r="A65" s="198" t="s">
        <v>31</v>
      </c>
      <c r="B65" s="199"/>
      <c r="C65" s="199"/>
      <c r="D65" s="200"/>
    </row>
    <row r="66" spans="1:4" ht="12.95" customHeight="1">
      <c r="A66" s="99" t="s">
        <v>328</v>
      </c>
      <c r="B66" s="100" t="s">
        <v>329</v>
      </c>
      <c r="C66" s="93">
        <v>9.69</v>
      </c>
      <c r="D66" s="93">
        <v>9.65</v>
      </c>
    </row>
  </sheetData>
  <mergeCells count="15">
    <mergeCell ref="A65:D65"/>
    <mergeCell ref="A45:D45"/>
    <mergeCell ref="A61:D61"/>
    <mergeCell ref="A52:D52"/>
    <mergeCell ref="A50:D50"/>
    <mergeCell ref="A48:D48"/>
    <mergeCell ref="A9:D9"/>
    <mergeCell ref="A56:D56"/>
    <mergeCell ref="A1:D1"/>
    <mergeCell ref="A3:D3"/>
    <mergeCell ref="A22:D22"/>
    <mergeCell ref="A27:D27"/>
    <mergeCell ref="A15:D15"/>
    <mergeCell ref="A11:D11"/>
    <mergeCell ref="A19:D1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18"/>
  <sheetViews>
    <sheetView zoomScale="115" zoomScaleNormal="115" workbookViewId="0">
      <selection activeCell="F21" sqref="F21"/>
    </sheetView>
  </sheetViews>
  <sheetFormatPr defaultRowHeight="15.75"/>
  <cols>
    <col min="1" max="1" width="9.42578125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>
      <c r="B1" s="201" t="s">
        <v>0</v>
      </c>
      <c r="C1" s="201"/>
      <c r="D1" s="201"/>
      <c r="E1" s="201"/>
      <c r="F1" s="122"/>
      <c r="H1" s="123"/>
      <c r="I1" s="123"/>
    </row>
    <row r="2" spans="1:9" ht="18">
      <c r="B2" s="201" t="s">
        <v>339</v>
      </c>
      <c r="C2" s="201"/>
      <c r="D2" s="201"/>
      <c r="E2" s="201"/>
      <c r="F2" s="201"/>
      <c r="H2" s="123"/>
      <c r="I2" s="123"/>
    </row>
    <row r="3" spans="1:9" ht="18">
      <c r="B3" s="121" t="s">
        <v>340</v>
      </c>
      <c r="C3" s="124"/>
      <c r="D3" s="125"/>
      <c r="E3" s="122"/>
      <c r="F3" s="122"/>
      <c r="H3" s="123"/>
      <c r="I3" s="123"/>
    </row>
    <row r="4" spans="1:9" ht="18">
      <c r="B4" s="121"/>
      <c r="C4" s="124"/>
      <c r="D4" s="125"/>
      <c r="E4" s="122"/>
      <c r="F4" s="122"/>
      <c r="H4" s="123"/>
      <c r="I4" s="123"/>
    </row>
    <row r="5" spans="1:9" ht="18">
      <c r="B5" s="121"/>
      <c r="C5" s="124"/>
      <c r="D5" s="125"/>
      <c r="E5" s="122"/>
      <c r="F5" s="122"/>
      <c r="H5" s="123"/>
      <c r="I5" s="123"/>
    </row>
    <row r="6" spans="1:9" ht="17.100000000000001" customHeight="1">
      <c r="B6" s="202" t="s">
        <v>341</v>
      </c>
      <c r="C6" s="203"/>
      <c r="D6" s="203"/>
      <c r="E6" s="126"/>
      <c r="F6" s="126"/>
      <c r="H6" s="123"/>
      <c r="I6" s="123"/>
    </row>
    <row r="7" spans="1:9">
      <c r="B7" s="127" t="s">
        <v>41</v>
      </c>
      <c r="C7" s="128" t="s">
        <v>20</v>
      </c>
      <c r="D7" s="129" t="s">
        <v>342</v>
      </c>
      <c r="E7" s="130" t="s">
        <v>343</v>
      </c>
      <c r="F7" s="130" t="s">
        <v>344</v>
      </c>
      <c r="H7" s="123"/>
      <c r="I7" s="123"/>
    </row>
    <row r="8" spans="1:9" ht="17.100000000000001" customHeight="1">
      <c r="B8" s="204" t="s">
        <v>29</v>
      </c>
      <c r="C8" s="205"/>
      <c r="D8" s="205"/>
      <c r="E8" s="205"/>
      <c r="F8" s="206"/>
    </row>
    <row r="9" spans="1:9" ht="17.100000000000001" customHeight="1">
      <c r="A9" s="105"/>
      <c r="B9" s="131" t="s">
        <v>345</v>
      </c>
      <c r="C9" s="131" t="s">
        <v>164</v>
      </c>
      <c r="D9" s="132">
        <v>1</v>
      </c>
      <c r="E9" s="133">
        <v>100000</v>
      </c>
      <c r="F9" s="133">
        <v>212000</v>
      </c>
    </row>
    <row r="10" spans="1:9" ht="17.100000000000001" customHeight="1">
      <c r="A10" s="105"/>
      <c r="B10" s="134" t="s">
        <v>346</v>
      </c>
      <c r="C10" s="135"/>
      <c r="D10" s="132">
        <f>SUM(D9)</f>
        <v>1</v>
      </c>
      <c r="E10" s="133">
        <f>SUM(E9)</f>
        <v>100000</v>
      </c>
      <c r="F10" s="133">
        <f>SUM(F9)</f>
        <v>212000</v>
      </c>
    </row>
    <row r="11" spans="1:9">
      <c r="A11" s="105"/>
      <c r="B11" s="207" t="s">
        <v>30</v>
      </c>
      <c r="C11" s="208"/>
      <c r="D11" s="208"/>
      <c r="E11" s="208"/>
      <c r="F11" s="209"/>
    </row>
    <row r="12" spans="1:9">
      <c r="A12" s="105"/>
      <c r="B12" s="136" t="s">
        <v>347</v>
      </c>
      <c r="C12" s="136" t="s">
        <v>184</v>
      </c>
      <c r="D12" s="132">
        <v>1</v>
      </c>
      <c r="E12" s="136">
        <v>13000</v>
      </c>
      <c r="F12" s="136">
        <v>203710</v>
      </c>
    </row>
    <row r="13" spans="1:9">
      <c r="A13" s="105"/>
      <c r="B13" s="134" t="s">
        <v>348</v>
      </c>
      <c r="C13" s="135"/>
      <c r="D13" s="132">
        <f>SUM(D12)</f>
        <v>1</v>
      </c>
      <c r="E13" s="136">
        <f>SUM(E12)</f>
        <v>13000</v>
      </c>
      <c r="F13" s="136">
        <f>SUM(F12)</f>
        <v>203710</v>
      </c>
    </row>
    <row r="14" spans="1:9">
      <c r="A14" s="105"/>
      <c r="B14" s="210" t="s">
        <v>40</v>
      </c>
      <c r="C14" s="211"/>
      <c r="D14" s="132">
        <f>D10+D13</f>
        <v>2</v>
      </c>
      <c r="E14" s="136">
        <f>E10+E13</f>
        <v>113000</v>
      </c>
      <c r="F14" s="136">
        <f>F10+F13</f>
        <v>415710</v>
      </c>
    </row>
    <row r="15" spans="1:9">
      <c r="A15" s="137"/>
      <c r="B15" s="137"/>
      <c r="C15" s="138"/>
    </row>
    <row r="16" spans="1:9">
      <c r="A16" s="137"/>
      <c r="B16" s="137"/>
      <c r="C16" s="138"/>
    </row>
    <row r="17" spans="1:3">
      <c r="A17" s="137"/>
      <c r="B17" s="137"/>
      <c r="C17" s="138"/>
    </row>
    <row r="18" spans="1:3">
      <c r="A18" s="137"/>
      <c r="B18" s="137"/>
      <c r="C18" s="138"/>
    </row>
  </sheetData>
  <mergeCells count="6">
    <mergeCell ref="B14:C14"/>
    <mergeCell ref="B1:E1"/>
    <mergeCell ref="B2:F2"/>
    <mergeCell ref="B6:D6"/>
    <mergeCell ref="B8:F8"/>
    <mergeCell ref="B11:F11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B43" sqref="B43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29" t="s">
        <v>0</v>
      </c>
      <c r="C1" s="230"/>
      <c r="D1" s="231"/>
      <c r="E1" s="6"/>
      <c r="F1" s="10"/>
      <c r="G1" s="10"/>
      <c r="H1" s="10"/>
      <c r="I1" s="10"/>
    </row>
    <row r="2" spans="2:9" ht="9" customHeight="1">
      <c r="B2" s="232"/>
      <c r="C2" s="233"/>
      <c r="D2" s="234"/>
      <c r="E2" s="6"/>
      <c r="F2" s="10"/>
      <c r="G2" s="10"/>
      <c r="H2" s="10"/>
      <c r="I2" s="10"/>
    </row>
    <row r="3" spans="2:9" ht="18" customHeight="1">
      <c r="B3" s="90" t="s">
        <v>305</v>
      </c>
      <c r="C3" s="6"/>
      <c r="D3" s="6"/>
      <c r="E3" s="6"/>
      <c r="F3" s="6"/>
      <c r="G3" s="6"/>
      <c r="H3" s="6"/>
      <c r="I3" s="6"/>
    </row>
    <row r="4" spans="2:9" s="6" customFormat="1" ht="18" customHeight="1"/>
    <row r="5" spans="2:9" ht="18" customHeight="1">
      <c r="B5" s="246" t="s">
        <v>338</v>
      </c>
      <c r="C5" s="247"/>
      <c r="D5" s="247"/>
      <c r="E5" s="247"/>
      <c r="F5" s="247"/>
      <c r="G5" s="247"/>
      <c r="H5" s="247"/>
      <c r="I5" s="248"/>
    </row>
    <row r="6" spans="2:9" ht="43.5" customHeight="1">
      <c r="B6" s="110" t="s">
        <v>15</v>
      </c>
      <c r="C6" s="111" t="s">
        <v>20</v>
      </c>
      <c r="D6" s="111" t="s">
        <v>22</v>
      </c>
      <c r="E6" s="111" t="s">
        <v>23</v>
      </c>
      <c r="F6" s="111" t="s">
        <v>24</v>
      </c>
      <c r="G6" s="112" t="s">
        <v>28</v>
      </c>
      <c r="H6" s="112" t="s">
        <v>18</v>
      </c>
      <c r="I6" s="113" t="s">
        <v>7</v>
      </c>
    </row>
    <row r="7" spans="2:9" ht="18" customHeight="1">
      <c r="B7" s="249" t="s">
        <v>29</v>
      </c>
      <c r="C7" s="250"/>
      <c r="D7" s="250"/>
      <c r="E7" s="250"/>
      <c r="F7" s="250"/>
      <c r="G7" s="250"/>
      <c r="H7" s="250"/>
      <c r="I7" s="251"/>
    </row>
    <row r="8" spans="2:9" ht="18" customHeight="1">
      <c r="B8" s="114" t="s">
        <v>199</v>
      </c>
      <c r="C8" s="115" t="s">
        <v>200</v>
      </c>
      <c r="D8" s="116">
        <v>0.16</v>
      </c>
      <c r="E8" s="116">
        <v>0.15</v>
      </c>
      <c r="F8" s="116">
        <v>0.16</v>
      </c>
      <c r="G8" s="98">
        <v>11</v>
      </c>
      <c r="H8" s="98">
        <v>20101999</v>
      </c>
      <c r="I8" s="98">
        <v>3133319.84</v>
      </c>
    </row>
    <row r="9" spans="2:9" ht="18" customHeight="1">
      <c r="B9" s="117" t="s">
        <v>336</v>
      </c>
      <c r="C9" s="215"/>
      <c r="D9" s="223"/>
      <c r="E9" s="223"/>
      <c r="F9" s="227"/>
      <c r="G9" s="118">
        <f>SUM(G8)</f>
        <v>11</v>
      </c>
      <c r="H9" s="118">
        <f>SUM(H8)</f>
        <v>20101999</v>
      </c>
      <c r="I9" s="118">
        <f>SUM(I8)</f>
        <v>3133319.84</v>
      </c>
    </row>
    <row r="10" spans="2:9" ht="18" customHeight="1">
      <c r="B10" s="119" t="s">
        <v>337</v>
      </c>
      <c r="C10" s="252"/>
      <c r="D10" s="253"/>
      <c r="E10" s="253"/>
      <c r="F10" s="254"/>
      <c r="G10" s="120">
        <f>G9</f>
        <v>11</v>
      </c>
      <c r="H10" s="120">
        <f t="shared" ref="H10:I10" si="0">H9</f>
        <v>20101999</v>
      </c>
      <c r="I10" s="120">
        <f t="shared" si="0"/>
        <v>3133319.84</v>
      </c>
    </row>
    <row r="11" spans="2:9" ht="30.75" customHeight="1">
      <c r="B11" s="243" t="s">
        <v>109</v>
      </c>
      <c r="C11" s="244"/>
      <c r="D11" s="244"/>
      <c r="E11" s="244"/>
      <c r="F11" s="244"/>
      <c r="G11" s="244"/>
      <c r="H11" s="244"/>
      <c r="I11" s="244"/>
    </row>
    <row r="12" spans="2:9" ht="15.95" customHeight="1">
      <c r="B12" s="237" t="s">
        <v>15</v>
      </c>
      <c r="C12" s="238"/>
      <c r="D12" s="239"/>
      <c r="E12" s="237" t="s">
        <v>20</v>
      </c>
      <c r="F12" s="239"/>
      <c r="G12" s="245" t="s">
        <v>43</v>
      </c>
      <c r="H12" s="238"/>
      <c r="I12" s="239"/>
    </row>
    <row r="13" spans="2:9" ht="11.1" customHeight="1">
      <c r="B13" s="240" t="s">
        <v>29</v>
      </c>
      <c r="C13" s="241"/>
      <c r="D13" s="241"/>
      <c r="E13" s="241"/>
      <c r="F13" s="241"/>
      <c r="G13" s="241"/>
      <c r="H13" s="241"/>
      <c r="I13" s="242"/>
    </row>
    <row r="14" spans="2:9" ht="11.1" customHeight="1">
      <c r="B14" s="212" t="s">
        <v>217</v>
      </c>
      <c r="C14" s="236" t="s">
        <v>218</v>
      </c>
      <c r="D14" s="214"/>
      <c r="E14" s="215" t="s">
        <v>218</v>
      </c>
      <c r="F14" s="216"/>
      <c r="G14" s="215">
        <v>3</v>
      </c>
      <c r="H14" s="235"/>
      <c r="I14" s="216"/>
    </row>
    <row r="15" spans="2:9" ht="11.1" customHeight="1">
      <c r="B15" s="212" t="s">
        <v>160</v>
      </c>
      <c r="C15" s="236"/>
      <c r="D15" s="214"/>
      <c r="E15" s="215" t="s">
        <v>161</v>
      </c>
      <c r="F15" s="216"/>
      <c r="G15" s="215" t="s">
        <v>70</v>
      </c>
      <c r="H15" s="235"/>
      <c r="I15" s="216"/>
    </row>
    <row r="16" spans="2:9" ht="11.1" customHeight="1">
      <c r="B16" s="240" t="s">
        <v>82</v>
      </c>
      <c r="C16" s="241"/>
      <c r="D16" s="241"/>
      <c r="E16" s="241"/>
      <c r="F16" s="241"/>
      <c r="G16" s="241"/>
      <c r="H16" s="241"/>
      <c r="I16" s="242"/>
    </row>
    <row r="17" spans="2:9" ht="11.1" customHeight="1">
      <c r="B17" s="212" t="s">
        <v>277</v>
      </c>
      <c r="C17" s="236"/>
      <c r="D17" s="214"/>
      <c r="E17" s="215" t="s">
        <v>162</v>
      </c>
      <c r="F17" s="216"/>
      <c r="G17" s="215">
        <v>2</v>
      </c>
      <c r="H17" s="235"/>
      <c r="I17" s="216"/>
    </row>
    <row r="18" spans="2:9" ht="11.1" customHeight="1">
      <c r="B18" s="258" t="s">
        <v>71</v>
      </c>
      <c r="C18" s="259"/>
      <c r="D18" s="259"/>
      <c r="E18" s="259"/>
      <c r="F18" s="259"/>
      <c r="G18" s="259"/>
      <c r="H18" s="259"/>
      <c r="I18" s="260"/>
    </row>
    <row r="19" spans="2:9" ht="11.1" customHeight="1">
      <c r="B19" s="212" t="s">
        <v>289</v>
      </c>
      <c r="C19" s="213"/>
      <c r="D19" s="214"/>
      <c r="E19" s="215" t="s">
        <v>290</v>
      </c>
      <c r="F19" s="216"/>
      <c r="G19" s="215">
        <v>1</v>
      </c>
      <c r="H19" s="223"/>
      <c r="I19" s="216"/>
    </row>
    <row r="20" spans="2:9" ht="11.1" customHeight="1">
      <c r="B20" s="212" t="s">
        <v>100</v>
      </c>
      <c r="C20" s="213"/>
      <c r="D20" s="214"/>
      <c r="E20" s="215" t="s">
        <v>101</v>
      </c>
      <c r="F20" s="216"/>
      <c r="G20" s="215">
        <v>25</v>
      </c>
      <c r="H20" s="223"/>
      <c r="I20" s="216"/>
    </row>
    <row r="21" spans="2:9" ht="11.1" customHeight="1">
      <c r="B21" s="212" t="s">
        <v>169</v>
      </c>
      <c r="C21" s="213"/>
      <c r="D21" s="214"/>
      <c r="E21" s="215" t="s">
        <v>170</v>
      </c>
      <c r="F21" s="216"/>
      <c r="G21" s="215">
        <v>10</v>
      </c>
      <c r="H21" s="223"/>
      <c r="I21" s="216"/>
    </row>
    <row r="22" spans="2:9" ht="11.1" customHeight="1">
      <c r="B22" s="217" t="s">
        <v>104</v>
      </c>
      <c r="C22" s="218"/>
      <c r="D22" s="219"/>
      <c r="E22" s="220" t="s">
        <v>105</v>
      </c>
      <c r="F22" s="221"/>
      <c r="G22" s="220">
        <v>1</v>
      </c>
      <c r="H22" s="222"/>
      <c r="I22" s="221"/>
    </row>
    <row r="23" spans="2:9" ht="11.1" customHeight="1">
      <c r="B23" s="217" t="s">
        <v>114</v>
      </c>
      <c r="C23" s="218"/>
      <c r="D23" s="219"/>
      <c r="E23" s="220" t="s">
        <v>115</v>
      </c>
      <c r="F23" s="221"/>
      <c r="G23" s="220" t="s">
        <v>70</v>
      </c>
      <c r="H23" s="222"/>
      <c r="I23" s="221"/>
    </row>
    <row r="24" spans="2:9" ht="11.1" customHeight="1">
      <c r="B24" s="255" t="s">
        <v>262</v>
      </c>
      <c r="C24" s="256"/>
      <c r="D24" s="256"/>
      <c r="E24" s="256"/>
      <c r="F24" s="256"/>
      <c r="G24" s="256"/>
      <c r="H24" s="256"/>
      <c r="I24" s="257"/>
    </row>
    <row r="25" spans="2:9" ht="11.1" customHeight="1">
      <c r="B25" s="212" t="s">
        <v>263</v>
      </c>
      <c r="C25" s="213"/>
      <c r="D25" s="214"/>
      <c r="E25" s="215" t="s">
        <v>264</v>
      </c>
      <c r="F25" s="216"/>
      <c r="G25" s="215" t="s">
        <v>70</v>
      </c>
      <c r="H25" s="223"/>
      <c r="I25" s="216"/>
    </row>
    <row r="26" spans="2:9" ht="11.1" customHeight="1">
      <c r="B26" s="255" t="s">
        <v>91</v>
      </c>
      <c r="C26" s="256"/>
      <c r="D26" s="256"/>
      <c r="E26" s="256"/>
      <c r="F26" s="256"/>
      <c r="G26" s="256"/>
      <c r="H26" s="256"/>
      <c r="I26" s="257"/>
    </row>
    <row r="27" spans="2:9" ht="11.1" customHeight="1">
      <c r="B27" s="212" t="s">
        <v>238</v>
      </c>
      <c r="C27" s="213"/>
      <c r="D27" s="214"/>
      <c r="E27" s="215" t="s">
        <v>239</v>
      </c>
      <c r="F27" s="216"/>
      <c r="G27" s="215" t="s">
        <v>70</v>
      </c>
      <c r="H27" s="223"/>
      <c r="I27" s="216"/>
    </row>
    <row r="28" spans="2:9" ht="11.1" customHeight="1">
      <c r="B28" s="212" t="s">
        <v>219</v>
      </c>
      <c r="C28" s="213"/>
      <c r="D28" s="214"/>
      <c r="E28" s="215" t="s">
        <v>220</v>
      </c>
      <c r="F28" s="216"/>
      <c r="G28" s="215" t="s">
        <v>70</v>
      </c>
      <c r="H28" s="223"/>
      <c r="I28" s="216"/>
    </row>
    <row r="29" spans="2:9" ht="11.1" customHeight="1">
      <c r="B29" s="212" t="s">
        <v>213</v>
      </c>
      <c r="C29" s="213"/>
      <c r="D29" s="214"/>
      <c r="E29" s="215" t="s">
        <v>214</v>
      </c>
      <c r="F29" s="216"/>
      <c r="G29" s="215" t="s">
        <v>70</v>
      </c>
      <c r="H29" s="223"/>
      <c r="I29" s="216"/>
    </row>
    <row r="30" spans="2:9" ht="11.1" customHeight="1">
      <c r="B30" s="212" t="s">
        <v>193</v>
      </c>
      <c r="C30" s="213"/>
      <c r="D30" s="214"/>
      <c r="E30" s="215" t="s">
        <v>194</v>
      </c>
      <c r="F30" s="216"/>
      <c r="G30" s="215">
        <v>1</v>
      </c>
      <c r="H30" s="223"/>
      <c r="I30" s="216"/>
    </row>
    <row r="31" spans="2:9" ht="11.1" customHeight="1">
      <c r="B31" s="224" t="s">
        <v>158</v>
      </c>
      <c r="C31" s="213"/>
      <c r="D31" s="225"/>
      <c r="E31" s="226" t="s">
        <v>159</v>
      </c>
      <c r="F31" s="227"/>
      <c r="G31" s="226" t="s">
        <v>70</v>
      </c>
      <c r="H31" s="223"/>
      <c r="I31" s="227"/>
    </row>
    <row r="32" spans="2:9" ht="11.1" customHeight="1">
      <c r="B32" s="224" t="s">
        <v>141</v>
      </c>
      <c r="C32" s="213"/>
      <c r="D32" s="225"/>
      <c r="E32" s="226" t="s">
        <v>140</v>
      </c>
      <c r="F32" s="227"/>
      <c r="G32" s="226">
        <v>0.5</v>
      </c>
      <c r="H32" s="223"/>
      <c r="I32" s="227"/>
    </row>
    <row r="33" spans="2:9" ht="11.1" customHeight="1">
      <c r="B33" s="217" t="s">
        <v>144</v>
      </c>
      <c r="C33" s="218"/>
      <c r="D33" s="219"/>
      <c r="E33" s="228" t="s">
        <v>145</v>
      </c>
      <c r="F33" s="228"/>
      <c r="G33" s="220" t="s">
        <v>70</v>
      </c>
      <c r="H33" s="222"/>
      <c r="I33" s="221"/>
    </row>
    <row r="34" spans="2:9" ht="11.1" customHeight="1">
      <c r="B34" s="217" t="s">
        <v>103</v>
      </c>
      <c r="C34" s="218"/>
      <c r="D34" s="219"/>
      <c r="E34" s="220" t="s">
        <v>102</v>
      </c>
      <c r="F34" s="221"/>
      <c r="G34" s="220" t="s">
        <v>70</v>
      </c>
      <c r="H34" s="222"/>
      <c r="I34" s="221"/>
    </row>
    <row r="35" spans="2:9" ht="11.1" customHeight="1">
      <c r="B35" s="217" t="s">
        <v>252</v>
      </c>
      <c r="C35" s="218"/>
      <c r="D35" s="219"/>
      <c r="E35" s="220" t="s">
        <v>255</v>
      </c>
      <c r="F35" s="221"/>
      <c r="G35" s="220" t="s">
        <v>70</v>
      </c>
      <c r="H35" s="222"/>
      <c r="I35" s="221"/>
    </row>
    <row r="36" spans="2:9" ht="11.1" customHeight="1">
      <c r="B36" s="217" t="s">
        <v>254</v>
      </c>
      <c r="C36" s="218"/>
      <c r="D36" s="219"/>
      <c r="E36" s="220" t="s">
        <v>256</v>
      </c>
      <c r="F36" s="221"/>
      <c r="G36" s="220" t="s">
        <v>70</v>
      </c>
      <c r="H36" s="222"/>
      <c r="I36" s="221"/>
    </row>
    <row r="37" spans="2:9" ht="11.1" customHeight="1">
      <c r="B37" s="217" t="s">
        <v>253</v>
      </c>
      <c r="C37" s="218"/>
      <c r="D37" s="219"/>
      <c r="E37" s="220" t="s">
        <v>257</v>
      </c>
      <c r="F37" s="221"/>
      <c r="G37" s="220" t="s">
        <v>70</v>
      </c>
      <c r="H37" s="222"/>
      <c r="I37" s="221"/>
    </row>
    <row r="38" spans="2:9" ht="11.1" customHeight="1">
      <c r="B38" s="217" t="s">
        <v>261</v>
      </c>
      <c r="C38" s="218"/>
      <c r="D38" s="219"/>
      <c r="E38" s="220" t="s">
        <v>260</v>
      </c>
      <c r="F38" s="221"/>
      <c r="G38" s="220"/>
      <c r="H38" s="222"/>
      <c r="I38" s="221"/>
    </row>
  </sheetData>
  <mergeCells count="77">
    <mergeCell ref="B24:I24"/>
    <mergeCell ref="B25:D25"/>
    <mergeCell ref="B14:D14"/>
    <mergeCell ref="E14:F14"/>
    <mergeCell ref="G14:I14"/>
    <mergeCell ref="B20:D20"/>
    <mergeCell ref="E20:F20"/>
    <mergeCell ref="B18:I18"/>
    <mergeCell ref="G20:I20"/>
    <mergeCell ref="B16:I16"/>
    <mergeCell ref="B17:D17"/>
    <mergeCell ref="E17:F17"/>
    <mergeCell ref="G17:I17"/>
    <mergeCell ref="B19:D19"/>
    <mergeCell ref="E19:F19"/>
    <mergeCell ref="G19:I19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  <mergeCell ref="G28:I28"/>
    <mergeCell ref="B23:D23"/>
    <mergeCell ref="E25:F25"/>
    <mergeCell ref="G25:I25"/>
    <mergeCell ref="B21:D21"/>
    <mergeCell ref="E21:F21"/>
    <mergeCell ref="G21:I21"/>
    <mergeCell ref="B22:D22"/>
    <mergeCell ref="B27:D27"/>
    <mergeCell ref="E27:F27"/>
    <mergeCell ref="G27:I27"/>
    <mergeCell ref="E23:F23"/>
    <mergeCell ref="E22:F22"/>
    <mergeCell ref="G22:I22"/>
    <mergeCell ref="B26:I26"/>
    <mergeCell ref="G23:I23"/>
    <mergeCell ref="B1:D2"/>
    <mergeCell ref="G15:I15"/>
    <mergeCell ref="E15:F15"/>
    <mergeCell ref="B15:D15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B30:D30"/>
    <mergeCell ref="G32:I32"/>
    <mergeCell ref="G31:I31"/>
    <mergeCell ref="E30:F30"/>
    <mergeCell ref="G30:I30"/>
    <mergeCell ref="B32:D32"/>
    <mergeCell ref="E32:F32"/>
    <mergeCell ref="B28:D28"/>
    <mergeCell ref="E28:F28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N9" sqref="N9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1" t="s">
        <v>0</v>
      </c>
      <c r="C1" s="261"/>
      <c r="D1" s="5"/>
      <c r="E1" s="5"/>
      <c r="F1" s="5"/>
    </row>
    <row r="2" spans="1:6" ht="27.95" customHeight="1">
      <c r="A2" s="4"/>
      <c r="B2" s="262" t="s">
        <v>305</v>
      </c>
      <c r="C2" s="262"/>
      <c r="D2" s="262"/>
      <c r="E2" s="262"/>
      <c r="F2" s="262"/>
    </row>
    <row r="3" spans="1:6" ht="42.75" customHeight="1">
      <c r="B3" s="246" t="s">
        <v>44</v>
      </c>
      <c r="C3" s="247"/>
      <c r="D3" s="247"/>
      <c r="E3" s="247"/>
      <c r="F3" s="247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2026-09-02T10:39:11Z</cp:lastPrinted>
  <dcterms:created xsi:type="dcterms:W3CDTF">2024-09-12T06:50:39Z</dcterms:created>
  <dcterms:modified xsi:type="dcterms:W3CDTF">2026-09-02T11:05:33Z</dcterms:modified>
</cp:coreProperties>
</file>